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tabRatio="602" activeTab="0"/>
  </bookViews>
  <sheets>
    <sheet name="Podst. dane o syt. maj. i fin." sheetId="1" r:id="rId1"/>
    <sheet name="Zestawienie wyniku finansowego" sheetId="2" r:id="rId2"/>
    <sheet name="Wskaźniki ilościowe" sheetId="3" r:id="rId3"/>
    <sheet name="Ocena wskaźnikowa i rating" sheetId="4" r:id="rId4"/>
    <sheet name="Prognoza - rating" sheetId="5" r:id="rId5"/>
    <sheet name="Dochód rozporządzalny" sheetId="6" r:id="rId6"/>
    <sheet name="Ocena zabezpieczenia" sheetId="7" r:id="rId7"/>
    <sheet name="Ocena inwestycji" sheetId="8" r:id="rId8"/>
  </sheets>
  <definedNames>
    <definedName name="_xlnm.Print_Area" localSheetId="5">'Dochód rozporządzalny'!$B$3:$C$16</definedName>
    <definedName name="_xlnm.Print_Area" localSheetId="7">'Ocena inwestycji'!$B$3:$E$18</definedName>
    <definedName name="_xlnm.Print_Area" localSheetId="3">'Ocena wskaźnikowa i rating'!$B$3:$F$43</definedName>
    <definedName name="_xlnm.Print_Area" localSheetId="6">'Ocena zabezpieczenia'!$B$3:$F$47</definedName>
    <definedName name="_xlnm.Print_Area" localSheetId="0">'Podst. dane o syt. maj. i fin.'!$B$3:$L$22</definedName>
    <definedName name="_xlnm.Print_Area" localSheetId="4">'Prognoza - rating'!$B$2:$F$63</definedName>
    <definedName name="_xlnm.Print_Area" localSheetId="2">'Wskaźniki ilościowe'!$B$3:$L$11</definedName>
    <definedName name="_xlnm.Print_Area" localSheetId="1">'Zestawienie wyniku finansowego'!$B$3:$L$19</definedName>
  </definedNames>
  <calcPr fullCalcOnLoad="1"/>
</workbook>
</file>

<file path=xl/sharedStrings.xml><?xml version="1.0" encoding="utf-8"?>
<sst xmlns="http://schemas.openxmlformats.org/spreadsheetml/2006/main" count="256" uniqueCount="127">
  <si>
    <t>Zestawienie podstawowych danych o sytuacji majątkowej i finansowej</t>
  </si>
  <si>
    <t>Lp.</t>
  </si>
  <si>
    <t>Wyszczególnienie</t>
  </si>
  <si>
    <t>Nr wiersza</t>
  </si>
  <si>
    <t>Nieruchomości</t>
  </si>
  <si>
    <t>Środki transportu</t>
  </si>
  <si>
    <t>Maszyny i urządzenia</t>
  </si>
  <si>
    <t>Zapasy</t>
  </si>
  <si>
    <t>Należności krótkoterminowe, w tym:</t>
  </si>
  <si>
    <t>przeterminowane</t>
  </si>
  <si>
    <t>Środki pieniężne w kasie i na rachunkach bankowych</t>
  </si>
  <si>
    <t>Pozostałe składniki majątku</t>
  </si>
  <si>
    <t>Kredyty i pożyczki, w tym</t>
  </si>
  <si>
    <t>krotkoterminowe (do 1 roku)</t>
  </si>
  <si>
    <t>długoterminowe (powyżej 1 roku)</t>
  </si>
  <si>
    <t>Zobowiązania wobec dostawców i odbiorców</t>
  </si>
  <si>
    <t>Zobowiązania wobec budżetu</t>
  </si>
  <si>
    <t>Pozostałe zobowiązania</t>
  </si>
  <si>
    <t>Okres poprzedzający T -1</t>
  </si>
  <si>
    <t>Okres bieżący T-0</t>
  </si>
  <si>
    <t>Okres prognozowany T+1</t>
  </si>
  <si>
    <t>Okres prognozowany T+2</t>
  </si>
  <si>
    <t>Okres prognozowany T+3</t>
  </si>
  <si>
    <t>Okres prognozowany T+4</t>
  </si>
  <si>
    <t>Okres prognozowany T+5</t>
  </si>
  <si>
    <t>Okres prognozowany T+6</t>
  </si>
  <si>
    <t>(w tys. zł)</t>
  </si>
  <si>
    <t>Zestawienie wyniku finansowego</t>
  </si>
  <si>
    <t>Przychody razem</t>
  </si>
  <si>
    <t>Przychody ze sprzedaży produktów, towarów, materiałów i usług (bez VAT)</t>
  </si>
  <si>
    <t>A</t>
  </si>
  <si>
    <t>B</t>
  </si>
  <si>
    <t>C</t>
  </si>
  <si>
    <t>D</t>
  </si>
  <si>
    <t>E</t>
  </si>
  <si>
    <t>Koszty uzyskania przychodów</t>
  </si>
  <si>
    <t>Pozostałe wydatki (koszty), w tym:</t>
  </si>
  <si>
    <t>odsetki od kredytów i pożyczek</t>
  </si>
  <si>
    <t>amortyzacja</t>
  </si>
  <si>
    <t>Wartość remanentu na początek roku podatkowego minus wartość remanentu na dany dzień</t>
  </si>
  <si>
    <t>Wynik finansowy przed opodatkowaniem</t>
  </si>
  <si>
    <t>Podatek dochodowy</t>
  </si>
  <si>
    <t>Wynik finansowy po odpdatkowaniu</t>
  </si>
  <si>
    <t>Wskaźniki ilościowe</t>
  </si>
  <si>
    <t>Wsakźnik rentowności sprzedaży brutto</t>
  </si>
  <si>
    <t>ROS</t>
  </si>
  <si>
    <t>Wskaźnik płynności bieżącej</t>
  </si>
  <si>
    <t>CR</t>
  </si>
  <si>
    <t>WPZ</t>
  </si>
  <si>
    <t>Wskaźnik pokrycia odsetek</t>
  </si>
  <si>
    <t>WPO</t>
  </si>
  <si>
    <t>Pozostałe przychody</t>
  </si>
  <si>
    <t>wskaźnik</t>
  </si>
  <si>
    <t>Czy brak odsetek od kredytów i pożyczek jest spowodowany brakiem zaciągniętych kredytów? tak/nie</t>
  </si>
  <si>
    <t>Możliwości zbytu</t>
  </si>
  <si>
    <t>Jakość produktu (usługi)</t>
  </si>
  <si>
    <t>Konkurencja</t>
  </si>
  <si>
    <t>Powiązania handlowe</t>
  </si>
  <si>
    <t>Jakość zarządzania działalnością przedsiębiorstwa</t>
  </si>
  <si>
    <t>Kwalifikacje zarządzającego/ych</t>
  </si>
  <si>
    <t>Historia funkcjonowania przedsiębiorcy</t>
  </si>
  <si>
    <t>Sytuacja rodzinno-majątkowa</t>
  </si>
  <si>
    <t>Rating Klienta</t>
  </si>
  <si>
    <t>Łączna ocena punktowa</t>
  </si>
  <si>
    <t>Klasa ratingowa klienta</t>
  </si>
  <si>
    <t>Jakość współpracy z instytucjami finansowymi i PTE</t>
  </si>
  <si>
    <t>Czynniki jakościowe</t>
  </si>
  <si>
    <t>Czynniki ilościowe</t>
  </si>
  <si>
    <t>Ocena celowości i uwarunkowań rynkowych</t>
  </si>
  <si>
    <t>Ocena wykonalności techniczno-organizacyjnej</t>
  </si>
  <si>
    <t>Ocena wykonalności finansowej</t>
  </si>
  <si>
    <t>Udział własny</t>
  </si>
  <si>
    <t>Zagadnienie podlegające ocenie</t>
  </si>
  <si>
    <t>Ilość przyznanych pkt</t>
  </si>
  <si>
    <t>Podstawa oceny</t>
  </si>
  <si>
    <t>Łączna ilość punktów</t>
  </si>
  <si>
    <t>Jakość przedsięwzięcia inwestycyjnego</t>
  </si>
  <si>
    <t>kwota poręczenia</t>
  </si>
  <si>
    <t>wartość przedmiotu zastawu</t>
  </si>
  <si>
    <t>wartość rzeczy lub prawa obciążonego hipoteką pomniejszona o istniejące obciążenia</t>
  </si>
  <si>
    <t>wartość rzeczy przewłaszczonej</t>
  </si>
  <si>
    <t>kwota zablokowanych środków</t>
  </si>
  <si>
    <t>Rodzaj zabezpieczenia</t>
  </si>
  <si>
    <t>Wartość wyjściowa</t>
  </si>
  <si>
    <t>Współczynnik korygujący</t>
  </si>
  <si>
    <t>Wartość skorygowana</t>
  </si>
  <si>
    <t>Razem</t>
  </si>
  <si>
    <t>Poręczenie na zasadach ogólnych nw. osób/instytucji:</t>
  </si>
  <si>
    <t>1)</t>
  </si>
  <si>
    <t>2)</t>
  </si>
  <si>
    <t>3)</t>
  </si>
  <si>
    <t>4)</t>
  </si>
  <si>
    <t>Poręczenie wekslowe nw. osób/instytucji:</t>
  </si>
  <si>
    <t>Poręczenie na zasadach ogólnych funduszu poręczeniowego:</t>
  </si>
  <si>
    <t>Zastaw lub zastaw rejestrowy na rzeczy:</t>
  </si>
  <si>
    <t>Hipoteka na nieruchomości/prawie:</t>
  </si>
  <si>
    <t>Przeniesienie własności rzeczy ruchomej:</t>
  </si>
  <si>
    <t>Blokada środków na rachunku bankowym:</t>
  </si>
  <si>
    <t>WZ</t>
  </si>
  <si>
    <t>średniomiesięczne dochody netto</t>
  </si>
  <si>
    <t>suma miesięcznych rat kredytów lub pożyczek</t>
  </si>
  <si>
    <t>kwota przyznanego limitu kredytu odnawialnego</t>
  </si>
  <si>
    <t>kwota przyznanych limitów kart kredytowych</t>
  </si>
  <si>
    <t>inne stałe zobowiązania miesięczne (np. alimenty, podatki, wypłacane renty itp.)</t>
  </si>
  <si>
    <t>miesięczny dochód rozporządzalny</t>
  </si>
  <si>
    <t>kwota wolna od zajęcia w postępowaniu egzekucyjnym</t>
  </si>
  <si>
    <t>najwyższa miesięczna rata pożyczki</t>
  </si>
  <si>
    <t>porównanie dochodu rozporządzalnego do raty pożyczki</t>
  </si>
  <si>
    <t>Ocena wskaźnikowa i rating klienta</t>
  </si>
  <si>
    <t>Ocena przedsięwzięcia inwestycyjnego</t>
  </si>
  <si>
    <t>Data:</t>
  </si>
  <si>
    <t>Wskaźnik</t>
  </si>
  <si>
    <t>Wartość wskaźnika</t>
  </si>
  <si>
    <t>Ilość przyznanych punktów</t>
  </si>
  <si>
    <t>Waga</t>
  </si>
  <si>
    <t>Wynik oceny</t>
  </si>
  <si>
    <t>Zewnętrzne warunki funkcjonowania przedsiębiorstwa na rynku</t>
  </si>
  <si>
    <t>Ocena dochodu rozporządzalnego osoby fizycznej udzielającej zabezpieczenia w formie poręczenia</t>
  </si>
  <si>
    <t>Ocena zabezpieczenia</t>
  </si>
  <si>
    <t>Kwota pożyczki:</t>
  </si>
  <si>
    <t>Sporządził: ……………………………………………</t>
  </si>
  <si>
    <t>Data: …………………………………………………..</t>
  </si>
  <si>
    <t>Ocena na okres prognozowany:</t>
  </si>
  <si>
    <t>Łączna ocena punktowa za czynniki ilościowe i jakościowe</t>
  </si>
  <si>
    <t>Wskaźnik pokrycia zobowiązań bieżących</t>
  </si>
  <si>
    <t>Wydatki na zakup towarów handlowych i materiałów wg cen zakupu</t>
  </si>
  <si>
    <t>Poziom zabezpieczeń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</si>
</sst>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0.0%"/>
    <numFmt numFmtId="166" formatCode="#,##0.00\ &quot;zł&quot;"/>
    <numFmt numFmtId="167" formatCode="#,##0.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u val="single"/>
      <sz val="12"/>
      <color indexed="10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6"/>
      <color indexed="8"/>
      <name val="Czcionka tekstu podstawowego"/>
      <family val="0"/>
    </font>
    <font>
      <b/>
      <sz val="11"/>
      <name val="Czcionka tekstu podstawowego"/>
      <family val="0"/>
    </font>
    <font>
      <u val="single"/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16"/>
      <color theme="1"/>
      <name val="Czcionka tekstu podstawowego"/>
      <family val="0"/>
    </font>
    <font>
      <b/>
      <sz val="6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u val="single"/>
      <sz val="11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u val="single"/>
      <sz val="12"/>
      <color rgb="FFFF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hair"/>
      <bottom/>
    </border>
    <border>
      <left style="medium"/>
      <right style="thin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medium"/>
      <top/>
      <bottom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9" fontId="0" fillId="0" borderId="0" xfId="0" applyNumberFormat="1" applyAlignment="1">
      <alignment/>
    </xf>
    <xf numFmtId="4" fontId="3" fillId="10" borderId="10" xfId="0" applyNumberFormat="1" applyFont="1" applyFill="1" applyBorder="1" applyAlignment="1" applyProtection="1">
      <alignment horizontal="right" vertical="center"/>
      <protection locked="0"/>
    </xf>
    <xf numFmtId="4" fontId="3" fillId="10" borderId="11" xfId="0" applyNumberFormat="1" applyFont="1" applyFill="1" applyBorder="1" applyAlignment="1" applyProtection="1">
      <alignment horizontal="right" vertical="center"/>
      <protection locked="0"/>
    </xf>
    <xf numFmtId="4" fontId="3" fillId="10" borderId="12" xfId="0" applyNumberFormat="1" applyFont="1" applyFill="1" applyBorder="1" applyAlignment="1" applyProtection="1">
      <alignment horizontal="right" vertical="center"/>
      <protection locked="0"/>
    </xf>
    <xf numFmtId="4" fontId="3" fillId="10" borderId="13" xfId="0" applyNumberFormat="1" applyFont="1" applyFill="1" applyBorder="1" applyAlignment="1" applyProtection="1">
      <alignment horizontal="right" vertical="center"/>
      <protection locked="0"/>
    </xf>
    <xf numFmtId="4" fontId="3" fillId="10" borderId="14" xfId="0" applyNumberFormat="1" applyFont="1" applyFill="1" applyBorder="1" applyAlignment="1" applyProtection="1">
      <alignment horizontal="right" vertical="center"/>
      <protection locked="0"/>
    </xf>
    <xf numFmtId="4" fontId="3" fillId="10" borderId="15" xfId="0" applyNumberFormat="1" applyFont="1" applyFill="1" applyBorder="1" applyAlignment="1" applyProtection="1">
      <alignment horizontal="right" vertical="center"/>
      <protection locked="0"/>
    </xf>
    <xf numFmtId="4" fontId="3" fillId="10" borderId="16" xfId="0" applyNumberFormat="1" applyFont="1" applyFill="1" applyBorder="1" applyAlignment="1" applyProtection="1">
      <alignment horizontal="right" vertical="center"/>
      <protection locked="0"/>
    </xf>
    <xf numFmtId="4" fontId="3" fillId="10" borderId="17" xfId="0" applyNumberFormat="1" applyFont="1" applyFill="1" applyBorder="1" applyAlignment="1" applyProtection="1">
      <alignment horizontal="right" vertical="center"/>
      <protection locked="0"/>
    </xf>
    <xf numFmtId="4" fontId="3" fillId="10" borderId="18" xfId="0" applyNumberFormat="1" applyFont="1" applyFill="1" applyBorder="1" applyAlignment="1" applyProtection="1">
      <alignment horizontal="right" vertical="center"/>
      <protection locked="0"/>
    </xf>
    <xf numFmtId="4" fontId="3" fillId="10" borderId="19" xfId="0" applyNumberFormat="1" applyFont="1" applyFill="1" applyBorder="1" applyAlignment="1" applyProtection="1">
      <alignment horizontal="right" vertical="center"/>
      <protection locked="0"/>
    </xf>
    <xf numFmtId="4" fontId="3" fillId="10" borderId="20" xfId="0" applyNumberFormat="1" applyFont="1" applyFill="1" applyBorder="1" applyAlignment="1" applyProtection="1">
      <alignment horizontal="right" vertical="center"/>
      <protection locked="0"/>
    </xf>
    <xf numFmtId="4" fontId="3" fillId="10" borderId="21" xfId="0" applyNumberFormat="1" applyFont="1" applyFill="1" applyBorder="1" applyAlignment="1" applyProtection="1">
      <alignment horizontal="right" vertical="center"/>
      <protection locked="0"/>
    </xf>
    <xf numFmtId="4" fontId="3" fillId="10" borderId="22" xfId="0" applyNumberFormat="1" applyFont="1" applyFill="1" applyBorder="1" applyAlignment="1" applyProtection="1">
      <alignment horizontal="right" vertical="center"/>
      <protection locked="0"/>
    </xf>
    <xf numFmtId="4" fontId="3" fillId="10" borderId="23" xfId="0" applyNumberFormat="1" applyFont="1" applyFill="1" applyBorder="1" applyAlignment="1" applyProtection="1">
      <alignment horizontal="right" vertical="center"/>
      <protection locked="0"/>
    </xf>
    <xf numFmtId="4" fontId="3" fillId="10" borderId="24" xfId="0" applyNumberFormat="1" applyFont="1" applyFill="1" applyBorder="1" applyAlignment="1" applyProtection="1">
      <alignment horizontal="right" vertical="center"/>
      <protection locked="0"/>
    </xf>
    <xf numFmtId="4" fontId="3" fillId="10" borderId="25" xfId="0" applyNumberFormat="1" applyFont="1" applyFill="1" applyBorder="1" applyAlignment="1" applyProtection="1">
      <alignment horizontal="right" vertical="center"/>
      <protection locked="0"/>
    </xf>
    <xf numFmtId="4" fontId="12" fillId="0" borderId="14" xfId="0" applyNumberFormat="1" applyFont="1" applyFill="1" applyBorder="1" applyAlignment="1" applyProtection="1">
      <alignment horizontal="right" vertical="center"/>
      <protection/>
    </xf>
    <xf numFmtId="4" fontId="12" fillId="0" borderId="15" xfId="0" applyNumberFormat="1" applyFont="1" applyFill="1" applyBorder="1" applyAlignment="1" applyProtection="1">
      <alignment horizontal="right" vertical="center"/>
      <protection/>
    </xf>
    <xf numFmtId="4" fontId="12" fillId="0" borderId="24" xfId="0" applyNumberFormat="1" applyFont="1" applyFill="1" applyBorder="1" applyAlignment="1" applyProtection="1">
      <alignment horizontal="right" vertical="center"/>
      <protection/>
    </xf>
    <xf numFmtId="4" fontId="12" fillId="0" borderId="25" xfId="0" applyNumberFormat="1" applyFont="1" applyFill="1" applyBorder="1" applyAlignment="1" applyProtection="1">
      <alignment horizontal="right" vertical="center"/>
      <protection/>
    </xf>
    <xf numFmtId="4" fontId="3" fillId="0" borderId="24" xfId="0" applyNumberFormat="1" applyFont="1" applyFill="1" applyBorder="1" applyAlignment="1" applyProtection="1">
      <alignment horizontal="right" vertical="center"/>
      <protection/>
    </xf>
    <xf numFmtId="4" fontId="3" fillId="0" borderId="25" xfId="0" applyNumberFormat="1" applyFont="1" applyFill="1" applyBorder="1" applyAlignment="1" applyProtection="1">
      <alignment horizontal="right" vertical="center"/>
      <protection/>
    </xf>
    <xf numFmtId="164" fontId="46" fillId="0" borderId="26" xfId="0" applyNumberFormat="1" applyFont="1" applyFill="1" applyBorder="1" applyAlignment="1" applyProtection="1">
      <alignment horizontal="right" vertical="center"/>
      <protection/>
    </xf>
    <xf numFmtId="164" fontId="46" fillId="0" borderId="27" xfId="0" applyNumberFormat="1" applyFont="1" applyFill="1" applyBorder="1" applyAlignment="1" applyProtection="1">
      <alignment horizontal="right" vertical="center"/>
      <protection/>
    </xf>
    <xf numFmtId="165" fontId="3" fillId="0" borderId="14" xfId="0" applyNumberFormat="1" applyFont="1" applyFill="1" applyBorder="1" applyAlignment="1" applyProtection="1">
      <alignment horizontal="right" vertical="center"/>
      <protection/>
    </xf>
    <xf numFmtId="165" fontId="3" fillId="0" borderId="15" xfId="0" applyNumberFormat="1" applyFont="1" applyFill="1" applyBorder="1" applyAlignment="1" applyProtection="1">
      <alignment horizontal="right" vertical="center"/>
      <protection/>
    </xf>
    <xf numFmtId="167" fontId="3" fillId="0" borderId="10" xfId="0" applyNumberFormat="1" applyFont="1" applyFill="1" applyBorder="1" applyAlignment="1" applyProtection="1">
      <alignment horizontal="right" vertical="center"/>
      <protection/>
    </xf>
    <xf numFmtId="167" fontId="3" fillId="0" borderId="11" xfId="0" applyNumberFormat="1" applyFont="1" applyFill="1" applyBorder="1" applyAlignment="1" applyProtection="1">
      <alignment horizontal="right" vertical="center"/>
      <protection/>
    </xf>
    <xf numFmtId="167" fontId="3" fillId="0" borderId="12" xfId="0" applyNumberFormat="1" applyFont="1" applyFill="1" applyBorder="1" applyAlignment="1" applyProtection="1">
      <alignment horizontal="right" vertical="center"/>
      <protection/>
    </xf>
    <xf numFmtId="167" fontId="3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47" fillId="0" borderId="28" xfId="0" applyFont="1" applyFill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vertical="center" wrapText="1"/>
      <protection/>
    </xf>
    <xf numFmtId="0" fontId="47" fillId="0" borderId="11" xfId="0" applyFont="1" applyBorder="1" applyAlignment="1" applyProtection="1">
      <alignment vertical="center" wrapText="1"/>
      <protection/>
    </xf>
    <xf numFmtId="0" fontId="47" fillId="0" borderId="29" xfId="0" applyFont="1" applyBorder="1" applyAlignment="1" applyProtection="1">
      <alignment vertical="center" wrapText="1"/>
      <protection/>
    </xf>
    <xf numFmtId="0" fontId="47" fillId="0" borderId="30" xfId="0" applyFont="1" applyBorder="1" applyAlignment="1" applyProtection="1">
      <alignment vertical="center" wrapText="1"/>
      <protection/>
    </xf>
    <xf numFmtId="0" fontId="47" fillId="0" borderId="31" xfId="0" applyFont="1" applyBorder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horizontal="left" vertical="center" wrapText="1"/>
      <protection/>
    </xf>
    <xf numFmtId="164" fontId="48" fillId="0" borderId="26" xfId="0" applyNumberFormat="1" applyFont="1" applyFill="1" applyBorder="1" applyAlignment="1" applyProtection="1">
      <alignment horizontal="center" vertical="center"/>
      <protection/>
    </xf>
    <xf numFmtId="164" fontId="48" fillId="0" borderId="27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50" fillId="0" borderId="32" xfId="0" applyFont="1" applyBorder="1" applyAlignment="1" applyProtection="1">
      <alignment horizontal="center" vertical="center" wrapText="1"/>
      <protection/>
    </xf>
    <xf numFmtId="0" fontId="48" fillId="0" borderId="32" xfId="0" applyFont="1" applyBorder="1" applyAlignment="1" applyProtection="1">
      <alignment horizontal="center" vertical="center" wrapText="1"/>
      <protection/>
    </xf>
    <xf numFmtId="0" fontId="48" fillId="0" borderId="33" xfId="0" applyFont="1" applyBorder="1" applyAlignment="1" applyProtection="1">
      <alignment horizontal="center" vertical="center" wrapText="1"/>
      <protection/>
    </xf>
    <xf numFmtId="0" fontId="51" fillId="0" borderId="26" xfId="0" applyFont="1" applyBorder="1" applyAlignment="1" applyProtection="1">
      <alignment horizontal="center" vertical="center" wrapText="1"/>
      <protection/>
    </xf>
    <xf numFmtId="0" fontId="41" fillId="0" borderId="34" xfId="0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1" fontId="41" fillId="0" borderId="14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1" fontId="0" fillId="0" borderId="10" xfId="0" applyNumberForma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" fontId="0" fillId="0" borderId="12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41" fillId="0" borderId="37" xfId="0" applyFont="1" applyBorder="1" applyAlignment="1" applyProtection="1">
      <alignment horizontal="center" vertical="center"/>
      <protection/>
    </xf>
    <xf numFmtId="0" fontId="41" fillId="0" borderId="24" xfId="0" applyFont="1" applyBorder="1" applyAlignment="1" applyProtection="1">
      <alignment horizontal="left" vertical="center" wrapText="1"/>
      <protection/>
    </xf>
    <xf numFmtId="1" fontId="41" fillId="0" borderId="24" xfId="0" applyNumberFormat="1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left" vertical="center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1" fontId="0" fillId="0" borderId="24" xfId="0" applyNumberFormat="1" applyFont="1" applyBorder="1" applyAlignment="1" applyProtection="1">
      <alignment horizontal="center" vertical="center"/>
      <protection/>
    </xf>
    <xf numFmtId="164" fontId="46" fillId="10" borderId="26" xfId="0" applyNumberFormat="1" applyFont="1" applyFill="1" applyBorder="1" applyAlignment="1" applyProtection="1">
      <alignment horizontal="center" vertical="center"/>
      <protection locked="0"/>
    </xf>
    <xf numFmtId="164" fontId="46" fillId="10" borderId="27" xfId="0" applyNumberFormat="1" applyFont="1" applyFill="1" applyBorder="1" applyAlignment="1" applyProtection="1">
      <alignment horizontal="center" vertical="center"/>
      <protection locked="0"/>
    </xf>
    <xf numFmtId="0" fontId="50" fillId="0" borderId="20" xfId="0" applyFont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horizontal="center" vertical="center" wrapText="1"/>
      <protection/>
    </xf>
    <xf numFmtId="0" fontId="48" fillId="0" borderId="21" xfId="0" applyFont="1" applyBorder="1" applyAlignment="1" applyProtection="1">
      <alignment horizontal="center" vertical="center" wrapText="1"/>
      <protection/>
    </xf>
    <xf numFmtId="0" fontId="51" fillId="0" borderId="26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/>
      <protection/>
    </xf>
    <xf numFmtId="1" fontId="0" fillId="0" borderId="14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/>
      <protection/>
    </xf>
    <xf numFmtId="1" fontId="0" fillId="0" borderId="18" xfId="0" applyNumberForma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left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left" vertical="center"/>
      <protection/>
    </xf>
    <xf numFmtId="1" fontId="0" fillId="0" borderId="20" xfId="0" applyNumberForma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center"/>
      <protection/>
    </xf>
    <xf numFmtId="1" fontId="0" fillId="0" borderId="22" xfId="0" applyNumberFormat="1" applyBorder="1" applyAlignment="1" applyProtection="1">
      <alignment horizontal="center" vertical="center"/>
      <protection/>
    </xf>
    <xf numFmtId="0" fontId="51" fillId="0" borderId="26" xfId="0" applyFont="1" applyBorder="1" applyAlignment="1" applyProtection="1">
      <alignment horizontal="right" vertical="center" wrapText="1"/>
      <protection/>
    </xf>
    <xf numFmtId="1" fontId="41" fillId="0" borderId="10" xfId="0" applyNumberFormat="1" applyFont="1" applyBorder="1" applyAlignment="1" applyProtection="1">
      <alignment horizontal="center" vertical="center"/>
      <protection/>
    </xf>
    <xf numFmtId="1" fontId="41" fillId="0" borderId="12" xfId="0" applyNumberFormat="1" applyFont="1" applyBorder="1" applyAlignment="1" applyProtection="1">
      <alignment horizontal="center" vertical="center"/>
      <protection/>
    </xf>
    <xf numFmtId="0" fontId="0" fillId="10" borderId="42" xfId="0" applyFill="1" applyBorder="1" applyAlignment="1" applyProtection="1">
      <alignment horizontal="center" vertical="center"/>
      <protection locked="0"/>
    </xf>
    <xf numFmtId="0" fontId="0" fillId="10" borderId="43" xfId="0" applyFill="1" applyBorder="1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44" xfId="0" applyFill="1" applyBorder="1" applyAlignment="1" applyProtection="1">
      <alignment horizontal="center"/>
      <protection locked="0"/>
    </xf>
    <xf numFmtId="0" fontId="0" fillId="10" borderId="43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 vertical="center"/>
      <protection/>
    </xf>
    <xf numFmtId="0" fontId="0" fillId="0" borderId="4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left" vertical="center"/>
      <protection/>
    </xf>
    <xf numFmtId="0" fontId="51" fillId="0" borderId="37" xfId="0" applyFont="1" applyBorder="1" applyAlignment="1" applyProtection="1">
      <alignment horizontal="center" vertical="center" wrapText="1"/>
      <protection/>
    </xf>
    <xf numFmtId="0" fontId="51" fillId="0" borderId="24" xfId="0" applyFont="1" applyBorder="1" applyAlignment="1" applyProtection="1">
      <alignment horizontal="center" vertical="center" wrapText="1"/>
      <protection/>
    </xf>
    <xf numFmtId="0" fontId="51" fillId="0" borderId="25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9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left" vertical="center"/>
      <protection/>
    </xf>
    <xf numFmtId="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6" fontId="0" fillId="10" borderId="42" xfId="0" applyNumberFormat="1" applyFill="1" applyBorder="1" applyAlignment="1" applyProtection="1">
      <alignment/>
      <protection locked="0"/>
    </xf>
    <xf numFmtId="0" fontId="0" fillId="10" borderId="47" xfId="0" applyFill="1" applyBorder="1" applyAlignment="1" applyProtection="1">
      <alignment vertical="center" wrapText="1"/>
      <protection locked="0"/>
    </xf>
    <xf numFmtId="166" fontId="0" fillId="10" borderId="43" xfId="0" applyNumberFormat="1" applyFill="1" applyBorder="1" applyAlignment="1" applyProtection="1">
      <alignment vertical="center" wrapText="1"/>
      <protection locked="0"/>
    </xf>
    <xf numFmtId="0" fontId="0" fillId="10" borderId="35" xfId="0" applyFill="1" applyBorder="1" applyAlignment="1" applyProtection="1">
      <alignment vertical="center" wrapText="1"/>
      <protection locked="0"/>
    </xf>
    <xf numFmtId="166" fontId="0" fillId="10" borderId="10" xfId="0" applyNumberFormat="1" applyFill="1" applyBorder="1" applyAlignment="1" applyProtection="1">
      <alignment vertical="center" wrapText="1"/>
      <protection locked="0"/>
    </xf>
    <xf numFmtId="0" fontId="0" fillId="10" borderId="48" xfId="0" applyFill="1" applyBorder="1" applyAlignment="1" applyProtection="1">
      <alignment vertical="center" wrapText="1"/>
      <protection locked="0"/>
    </xf>
    <xf numFmtId="166" fontId="0" fillId="10" borderId="44" xfId="0" applyNumberFormat="1" applyFill="1" applyBorder="1" applyAlignment="1" applyProtection="1">
      <alignment vertical="center" wrapText="1"/>
      <protection locked="0"/>
    </xf>
    <xf numFmtId="0" fontId="41" fillId="0" borderId="37" xfId="0" applyFont="1" applyBorder="1" applyAlignment="1" applyProtection="1">
      <alignment horizontal="center" vertical="center" wrapText="1"/>
      <protection/>
    </xf>
    <xf numFmtId="0" fontId="41" fillId="0" borderId="24" xfId="0" applyFont="1" applyBorder="1" applyAlignment="1" applyProtection="1">
      <alignment horizontal="center" vertical="center" wrapText="1"/>
      <protection/>
    </xf>
    <xf numFmtId="0" fontId="48" fillId="0" borderId="24" xfId="0" applyFont="1" applyBorder="1" applyAlignment="1" applyProtection="1">
      <alignment horizontal="center" vertical="center" wrapText="1"/>
      <protection/>
    </xf>
    <xf numFmtId="0" fontId="41" fillId="0" borderId="25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46" fillId="0" borderId="20" xfId="0" applyFont="1" applyBorder="1" applyAlignment="1" applyProtection="1">
      <alignment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166" fontId="0" fillId="0" borderId="43" xfId="0" applyNumberFormat="1" applyBorder="1" applyAlignment="1" applyProtection="1">
      <alignment vertical="center" wrapText="1"/>
      <protection/>
    </xf>
    <xf numFmtId="9" fontId="0" fillId="0" borderId="46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66" fontId="0" fillId="0" borderId="10" xfId="0" applyNumberFormat="1" applyBorder="1" applyAlignment="1" applyProtection="1">
      <alignment vertical="center" wrapText="1"/>
      <protection/>
    </xf>
    <xf numFmtId="9" fontId="0" fillId="0" borderId="11" xfId="0" applyNumberForma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166" fontId="0" fillId="0" borderId="44" xfId="0" applyNumberFormat="1" applyBorder="1" applyAlignment="1" applyProtection="1">
      <alignment vertical="center" wrapText="1"/>
      <protection/>
    </xf>
    <xf numFmtId="9" fontId="0" fillId="0" borderId="29" xfId="0" applyNumberFormat="1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0" fontId="46" fillId="0" borderId="50" xfId="0" applyFont="1" applyBorder="1" applyAlignment="1" applyProtection="1">
      <alignment vertical="center" wrapText="1"/>
      <protection/>
    </xf>
    <xf numFmtId="0" fontId="41" fillId="0" borderId="51" xfId="0" applyFont="1" applyBorder="1" applyAlignment="1" applyProtection="1">
      <alignment vertical="center" wrapText="1"/>
      <protection/>
    </xf>
    <xf numFmtId="166" fontId="41" fillId="0" borderId="52" xfId="0" applyNumberFormat="1" applyFont="1" applyBorder="1" applyAlignment="1" applyProtection="1">
      <alignment vertical="center" wrapText="1"/>
      <protection/>
    </xf>
    <xf numFmtId="0" fontId="41" fillId="0" borderId="52" xfId="0" applyFont="1" applyFill="1" applyBorder="1" applyAlignment="1" applyProtection="1">
      <alignment vertical="center" wrapText="1"/>
      <protection/>
    </xf>
    <xf numFmtId="0" fontId="47" fillId="10" borderId="14" xfId="0" applyFont="1" applyFill="1" applyBorder="1" applyAlignment="1" applyProtection="1">
      <alignment horizontal="center" vertical="center"/>
      <protection locked="0"/>
    </xf>
    <xf numFmtId="0" fontId="47" fillId="10" borderId="10" xfId="0" applyFont="1" applyFill="1" applyBorder="1" applyAlignment="1" applyProtection="1">
      <alignment horizontal="center" vertical="center"/>
      <protection locked="0"/>
    </xf>
    <xf numFmtId="0" fontId="47" fillId="10" borderId="44" xfId="0" applyFont="1" applyFill="1" applyBorder="1" applyAlignment="1" applyProtection="1">
      <alignment horizontal="center" vertical="center"/>
      <protection locked="0"/>
    </xf>
    <xf numFmtId="9" fontId="47" fillId="10" borderId="28" xfId="0" applyNumberFormat="1" applyFont="1" applyFill="1" applyBorder="1" applyAlignment="1" applyProtection="1">
      <alignment horizontal="center" vertical="center"/>
      <protection locked="0"/>
    </xf>
    <xf numFmtId="0" fontId="51" fillId="0" borderId="25" xfId="0" applyFont="1" applyBorder="1" applyAlignment="1" applyProtection="1">
      <alignment vertical="center" wrapText="1"/>
      <protection/>
    </xf>
    <xf numFmtId="0" fontId="47" fillId="0" borderId="53" xfId="0" applyFont="1" applyBorder="1" applyAlignment="1" applyProtection="1">
      <alignment vertical="center"/>
      <protection/>
    </xf>
    <xf numFmtId="0" fontId="47" fillId="0" borderId="54" xfId="0" applyFont="1" applyBorder="1" applyAlignment="1" applyProtection="1">
      <alignment vertical="center"/>
      <protection/>
    </xf>
    <xf numFmtId="9" fontId="47" fillId="0" borderId="54" xfId="0" applyNumberFormat="1" applyFont="1" applyFill="1" applyBorder="1" applyAlignment="1" applyProtection="1">
      <alignment horizontal="center" vertical="center"/>
      <protection/>
    </xf>
    <xf numFmtId="0" fontId="47" fillId="0" borderId="54" xfId="0" applyFont="1" applyFill="1" applyBorder="1" applyAlignment="1" applyProtection="1">
      <alignment horizontal="center" vertical="center"/>
      <protection/>
    </xf>
    <xf numFmtId="0" fontId="47" fillId="0" borderId="54" xfId="0" applyFont="1" applyBorder="1" applyAlignment="1" applyProtection="1">
      <alignment vertical="center" wrapText="1"/>
      <protection/>
    </xf>
    <xf numFmtId="0" fontId="47" fillId="0" borderId="55" xfId="0" applyFont="1" applyBorder="1" applyAlignment="1" applyProtection="1">
      <alignment vertical="center"/>
      <protection/>
    </xf>
    <xf numFmtId="9" fontId="47" fillId="0" borderId="55" xfId="0" applyNumberFormat="1" applyFont="1" applyFill="1" applyBorder="1" applyAlignment="1" applyProtection="1">
      <alignment horizontal="center" vertical="center"/>
      <protection/>
    </xf>
    <xf numFmtId="0" fontId="47" fillId="0" borderId="55" xfId="0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vertical="center" wrapText="1"/>
      <protection/>
    </xf>
    <xf numFmtId="0" fontId="47" fillId="0" borderId="56" xfId="0" applyFont="1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166" fontId="0" fillId="10" borderId="15" xfId="0" applyNumberFormat="1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 wrapText="1"/>
      <protection/>
    </xf>
    <xf numFmtId="166" fontId="0" fillId="10" borderId="11" xfId="0" applyNumberFormat="1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 wrapText="1"/>
      <protection/>
    </xf>
    <xf numFmtId="166" fontId="0" fillId="10" borderId="19" xfId="0" applyNumberFormat="1" applyFill="1" applyBorder="1" applyAlignment="1" applyProtection="1">
      <alignment vertical="center"/>
      <protection locked="0"/>
    </xf>
    <xf numFmtId="0" fontId="41" fillId="0" borderId="37" xfId="0" applyFont="1" applyBorder="1" applyAlignment="1" applyProtection="1">
      <alignment vertical="center" wrapText="1"/>
      <protection/>
    </xf>
    <xf numFmtId="166" fontId="41" fillId="0" borderId="25" xfId="0" applyNumberFormat="1" applyFont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 wrapText="1"/>
      <protection/>
    </xf>
    <xf numFmtId="166" fontId="0" fillId="10" borderId="23" xfId="0" applyNumberFormat="1" applyFill="1" applyBorder="1" applyAlignment="1" applyProtection="1">
      <alignment vertical="center"/>
      <protection locked="0"/>
    </xf>
    <xf numFmtId="0" fontId="54" fillId="0" borderId="0" xfId="0" applyFont="1" applyAlignment="1" applyProtection="1">
      <alignment/>
      <protection/>
    </xf>
    <xf numFmtId="164" fontId="5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9" fontId="41" fillId="0" borderId="25" xfId="0" applyNumberFormat="1" applyFont="1" applyBorder="1" applyAlignment="1" applyProtection="1">
      <alignment vertical="center"/>
      <protection/>
    </xf>
    <xf numFmtId="0" fontId="41" fillId="0" borderId="42" xfId="0" applyFont="1" applyBorder="1" applyAlignment="1">
      <alignment/>
    </xf>
    <xf numFmtId="9" fontId="41" fillId="0" borderId="57" xfId="0" applyNumberFormat="1" applyFont="1" applyBorder="1" applyAlignment="1" applyProtection="1">
      <alignment horizontal="center" vertical="center" wrapText="1"/>
      <protection/>
    </xf>
    <xf numFmtId="0" fontId="41" fillId="0" borderId="40" xfId="0" applyFont="1" applyBorder="1" applyAlignment="1" applyProtection="1">
      <alignment horizontal="left" vertical="center"/>
      <protection/>
    </xf>
    <xf numFmtId="0" fontId="0" fillId="0" borderId="51" xfId="0" applyBorder="1" applyAlignment="1" applyProtection="1">
      <alignment vertical="center"/>
      <protection/>
    </xf>
    <xf numFmtId="0" fontId="41" fillId="0" borderId="20" xfId="0" applyFont="1" applyBorder="1" applyAlignment="1" applyProtection="1">
      <alignment horizontal="left" vertical="center"/>
      <protection/>
    </xf>
    <xf numFmtId="0" fontId="0" fillId="0" borderId="52" xfId="0" applyBorder="1" applyAlignment="1" applyProtection="1">
      <alignment vertical="center"/>
      <protection/>
    </xf>
    <xf numFmtId="0" fontId="41" fillId="0" borderId="51" xfId="0" applyFont="1" applyBorder="1" applyAlignment="1" applyProtection="1">
      <alignment vertical="center"/>
      <protection/>
    </xf>
    <xf numFmtId="0" fontId="41" fillId="0" borderId="52" xfId="0" applyFont="1" applyBorder="1" applyAlignment="1" applyProtection="1">
      <alignment horizontal="left" vertical="center"/>
      <protection/>
    </xf>
    <xf numFmtId="0" fontId="0" fillId="0" borderId="58" xfId="0" applyBorder="1" applyAlignment="1" applyProtection="1">
      <alignment horizontal="left" vertical="center"/>
      <protection/>
    </xf>
    <xf numFmtId="0" fontId="0" fillId="0" borderId="59" xfId="0" applyBorder="1" applyAlignment="1" applyProtection="1">
      <alignment horizontal="left" vertical="center"/>
      <protection/>
    </xf>
    <xf numFmtId="0" fontId="0" fillId="0" borderId="60" xfId="0" applyBorder="1" applyAlignment="1" applyProtection="1">
      <alignment horizontal="left" vertical="center"/>
      <protection/>
    </xf>
    <xf numFmtId="0" fontId="0" fillId="0" borderId="61" xfId="0" applyBorder="1" applyAlignment="1" applyProtection="1">
      <alignment horizontal="left" vertical="center"/>
      <protection/>
    </xf>
    <xf numFmtId="0" fontId="0" fillId="0" borderId="62" xfId="0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0" fontId="0" fillId="0" borderId="64" xfId="0" applyBorder="1" applyAlignment="1" applyProtection="1">
      <alignment horizontal="left" vertical="center" wrapText="1"/>
      <protection/>
    </xf>
    <xf numFmtId="0" fontId="0" fillId="0" borderId="65" xfId="0" applyBorder="1" applyAlignment="1" applyProtection="1">
      <alignment horizontal="left" vertical="center" wrapText="1"/>
      <protection/>
    </xf>
    <xf numFmtId="0" fontId="0" fillId="0" borderId="66" xfId="0" applyBorder="1" applyAlignment="1" applyProtection="1">
      <alignment horizontal="left" vertical="center" wrapText="1"/>
      <protection/>
    </xf>
    <xf numFmtId="0" fontId="0" fillId="0" borderId="67" xfId="0" applyBorder="1" applyAlignment="1" applyProtection="1">
      <alignment vertical="center"/>
      <protection/>
    </xf>
    <xf numFmtId="0" fontId="0" fillId="0" borderId="68" xfId="0" applyBorder="1" applyAlignment="1" applyProtection="1">
      <alignment vertical="center"/>
      <protection/>
    </xf>
    <xf numFmtId="0" fontId="0" fillId="0" borderId="69" xfId="0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0" fontId="0" fillId="0" borderId="71" xfId="0" applyBorder="1" applyAlignment="1" applyProtection="1">
      <alignment vertical="center"/>
      <protection/>
    </xf>
    <xf numFmtId="0" fontId="0" fillId="0" borderId="72" xfId="0" applyBorder="1" applyAlignment="1" applyProtection="1">
      <alignment vertical="center"/>
      <protection/>
    </xf>
    <xf numFmtId="0" fontId="41" fillId="0" borderId="64" xfId="0" applyFont="1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 vertical="center"/>
      <protection/>
    </xf>
    <xf numFmtId="0" fontId="0" fillId="0" borderId="74" xfId="0" applyFont="1" applyBorder="1" applyAlignment="1" applyProtection="1">
      <alignment/>
      <protection/>
    </xf>
    <xf numFmtId="0" fontId="0" fillId="0" borderId="75" xfId="0" applyFont="1" applyBorder="1" applyAlignment="1" applyProtection="1">
      <alignment/>
      <protection/>
    </xf>
    <xf numFmtId="0" fontId="49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76" xfId="0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 wrapText="1"/>
      <protection/>
    </xf>
    <xf numFmtId="0" fontId="0" fillId="0" borderId="72" xfId="0" applyBorder="1" applyAlignment="1" applyProtection="1">
      <alignment vertical="center" wrapText="1"/>
      <protection/>
    </xf>
    <xf numFmtId="0" fontId="0" fillId="0" borderId="77" xfId="0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47" fillId="0" borderId="64" xfId="0" applyFont="1" applyBorder="1" applyAlignment="1" applyProtection="1">
      <alignment vertical="center"/>
      <protection/>
    </xf>
    <xf numFmtId="0" fontId="47" fillId="0" borderId="73" xfId="0" applyFont="1" applyBorder="1" applyAlignment="1" applyProtection="1">
      <alignment vertical="center"/>
      <protection/>
    </xf>
    <xf numFmtId="0" fontId="47" fillId="0" borderId="34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vertical="center"/>
      <protection/>
    </xf>
    <xf numFmtId="0" fontId="51" fillId="0" borderId="37" xfId="0" applyFont="1" applyBorder="1" applyAlignment="1" applyProtection="1">
      <alignment vertical="center" wrapText="1"/>
      <protection/>
    </xf>
    <xf numFmtId="0" fontId="51" fillId="0" borderId="24" xfId="0" applyFont="1" applyBorder="1" applyAlignment="1" applyProtection="1">
      <alignment vertical="center" wrapText="1"/>
      <protection/>
    </xf>
    <xf numFmtId="0" fontId="47" fillId="0" borderId="35" xfId="0" applyFont="1" applyBorder="1" applyAlignment="1" applyProtection="1">
      <alignment vertical="center"/>
      <protection/>
    </xf>
    <xf numFmtId="0" fontId="47" fillId="0" borderId="10" xfId="0" applyFont="1" applyBorder="1" applyAlignment="1" applyProtection="1">
      <alignment vertical="center"/>
      <protection/>
    </xf>
    <xf numFmtId="0" fontId="47" fillId="0" borderId="48" xfId="0" applyFont="1" applyBorder="1" applyAlignment="1" applyProtection="1">
      <alignment vertical="center"/>
      <protection/>
    </xf>
    <xf numFmtId="0" fontId="47" fillId="0" borderId="44" xfId="0" applyFont="1" applyBorder="1" applyAlignment="1" applyProtection="1">
      <alignment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3.59765625" style="0" customWidth="1"/>
    <col min="3" max="3" width="43.59765625" style="0" customWidth="1"/>
    <col min="4" max="4" width="4.59765625" style="0" customWidth="1"/>
    <col min="5" max="6" width="10.59765625" style="0" customWidth="1"/>
    <col min="7" max="12" width="11.59765625" style="0" customWidth="1"/>
  </cols>
  <sheetData>
    <row r="1" spans="1:12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0.25">
      <c r="A3" s="32"/>
      <c r="B3" s="42" t="s">
        <v>0</v>
      </c>
      <c r="C3" s="43"/>
      <c r="D3" s="43"/>
      <c r="E3" s="43"/>
      <c r="F3" s="43"/>
      <c r="G3" s="43"/>
      <c r="H3" s="43"/>
      <c r="I3" s="43"/>
      <c r="J3" s="44" t="s">
        <v>26</v>
      </c>
      <c r="K3" s="43"/>
      <c r="L3" s="43"/>
    </row>
    <row r="4" spans="1:12" ht="14.25">
      <c r="A4" s="3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" thickBot="1">
      <c r="A5" s="3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33.75">
      <c r="A6" s="32"/>
      <c r="B6" s="186" t="s">
        <v>1</v>
      </c>
      <c r="C6" s="188" t="s">
        <v>2</v>
      </c>
      <c r="D6" s="70" t="s">
        <v>3</v>
      </c>
      <c r="E6" s="71" t="s">
        <v>18</v>
      </c>
      <c r="F6" s="71" t="s">
        <v>19</v>
      </c>
      <c r="G6" s="71" t="s">
        <v>20</v>
      </c>
      <c r="H6" s="71" t="s">
        <v>21</v>
      </c>
      <c r="I6" s="71" t="s">
        <v>22</v>
      </c>
      <c r="J6" s="71" t="s">
        <v>23</v>
      </c>
      <c r="K6" s="71" t="s">
        <v>24</v>
      </c>
      <c r="L6" s="72" t="s">
        <v>25</v>
      </c>
    </row>
    <row r="7" spans="1:12" ht="15" thickBot="1">
      <c r="A7" s="32"/>
      <c r="B7" s="187"/>
      <c r="C7" s="189"/>
      <c r="D7" s="73" t="s">
        <v>110</v>
      </c>
      <c r="E7" s="68"/>
      <c r="F7" s="68"/>
      <c r="G7" s="68"/>
      <c r="H7" s="68"/>
      <c r="I7" s="68"/>
      <c r="J7" s="68"/>
      <c r="K7" s="68"/>
      <c r="L7" s="69"/>
    </row>
    <row r="8" spans="1:12" ht="14.25">
      <c r="A8" s="32"/>
      <c r="B8" s="74">
        <v>1</v>
      </c>
      <c r="C8" s="75" t="s">
        <v>4</v>
      </c>
      <c r="D8" s="76">
        <v>1</v>
      </c>
      <c r="E8" s="6"/>
      <c r="F8" s="6"/>
      <c r="G8" s="6"/>
      <c r="H8" s="6"/>
      <c r="I8" s="6"/>
      <c r="J8" s="6"/>
      <c r="K8" s="6"/>
      <c r="L8" s="7"/>
    </row>
    <row r="9" spans="1:12" ht="14.25">
      <c r="A9" s="32"/>
      <c r="B9" s="52">
        <v>2</v>
      </c>
      <c r="C9" s="77" t="s">
        <v>5</v>
      </c>
      <c r="D9" s="54">
        <v>2</v>
      </c>
      <c r="E9" s="2"/>
      <c r="F9" s="2"/>
      <c r="G9" s="2"/>
      <c r="H9" s="2"/>
      <c r="I9" s="2"/>
      <c r="J9" s="2"/>
      <c r="K9" s="2"/>
      <c r="L9" s="3"/>
    </row>
    <row r="10" spans="1:12" ht="14.25">
      <c r="A10" s="32"/>
      <c r="B10" s="52">
        <v>3</v>
      </c>
      <c r="C10" s="77" t="s">
        <v>6</v>
      </c>
      <c r="D10" s="54">
        <v>3</v>
      </c>
      <c r="E10" s="2"/>
      <c r="F10" s="2"/>
      <c r="G10" s="2"/>
      <c r="H10" s="2"/>
      <c r="I10" s="2"/>
      <c r="J10" s="2"/>
      <c r="K10" s="2"/>
      <c r="L10" s="3"/>
    </row>
    <row r="11" spans="1:12" ht="14.25">
      <c r="A11" s="32"/>
      <c r="B11" s="52">
        <v>4</v>
      </c>
      <c r="C11" s="77" t="s">
        <v>7</v>
      </c>
      <c r="D11" s="54">
        <v>4</v>
      </c>
      <c r="E11" s="2"/>
      <c r="F11" s="2"/>
      <c r="G11" s="2"/>
      <c r="H11" s="2"/>
      <c r="I11" s="2"/>
      <c r="J11" s="2"/>
      <c r="K11" s="2"/>
      <c r="L11" s="3"/>
    </row>
    <row r="12" spans="1:12" ht="14.25">
      <c r="A12" s="32"/>
      <c r="B12" s="78">
        <v>5</v>
      </c>
      <c r="C12" s="79" t="s">
        <v>8</v>
      </c>
      <c r="D12" s="80">
        <v>5</v>
      </c>
      <c r="E12" s="10"/>
      <c r="F12" s="10"/>
      <c r="G12" s="10"/>
      <c r="H12" s="10"/>
      <c r="I12" s="10"/>
      <c r="J12" s="10"/>
      <c r="K12" s="10"/>
      <c r="L12" s="11"/>
    </row>
    <row r="13" spans="1:12" ht="14.25">
      <c r="A13" s="32"/>
      <c r="B13" s="81"/>
      <c r="C13" s="82" t="s">
        <v>9</v>
      </c>
      <c r="D13" s="83">
        <v>6</v>
      </c>
      <c r="E13" s="8"/>
      <c r="F13" s="8"/>
      <c r="G13" s="8"/>
      <c r="H13" s="8"/>
      <c r="I13" s="8"/>
      <c r="J13" s="8"/>
      <c r="K13" s="8"/>
      <c r="L13" s="9"/>
    </row>
    <row r="14" spans="1:12" ht="14.25">
      <c r="A14" s="32"/>
      <c r="B14" s="52">
        <v>6</v>
      </c>
      <c r="C14" s="77" t="s">
        <v>10</v>
      </c>
      <c r="D14" s="54">
        <v>7</v>
      </c>
      <c r="E14" s="2"/>
      <c r="F14" s="2"/>
      <c r="G14" s="2"/>
      <c r="H14" s="2"/>
      <c r="I14" s="2"/>
      <c r="J14" s="2"/>
      <c r="K14" s="2"/>
      <c r="L14" s="3"/>
    </row>
    <row r="15" spans="1:12" ht="15" thickBot="1">
      <c r="A15" s="32"/>
      <c r="B15" s="55">
        <v>7</v>
      </c>
      <c r="C15" s="84" t="s">
        <v>11</v>
      </c>
      <c r="D15" s="57">
        <v>8</v>
      </c>
      <c r="E15" s="4"/>
      <c r="F15" s="4"/>
      <c r="G15" s="4"/>
      <c r="H15" s="4"/>
      <c r="I15" s="4"/>
      <c r="J15" s="4"/>
      <c r="K15" s="4"/>
      <c r="L15" s="5"/>
    </row>
    <row r="16" spans="1:12" ht="14.25">
      <c r="A16" s="32"/>
      <c r="B16" s="85">
        <v>8</v>
      </c>
      <c r="C16" s="86" t="s">
        <v>12</v>
      </c>
      <c r="D16" s="87">
        <v>9</v>
      </c>
      <c r="E16" s="12"/>
      <c r="F16" s="12"/>
      <c r="G16" s="12"/>
      <c r="H16" s="12"/>
      <c r="I16" s="12"/>
      <c r="J16" s="12"/>
      <c r="K16" s="12"/>
      <c r="L16" s="13"/>
    </row>
    <row r="17" spans="1:12" ht="14.25">
      <c r="A17" s="32"/>
      <c r="B17" s="88"/>
      <c r="C17" s="89" t="s">
        <v>13</v>
      </c>
      <c r="D17" s="90">
        <v>10</v>
      </c>
      <c r="E17" s="14"/>
      <c r="F17" s="14"/>
      <c r="G17" s="14"/>
      <c r="H17" s="14"/>
      <c r="I17" s="14"/>
      <c r="J17" s="14"/>
      <c r="K17" s="14"/>
      <c r="L17" s="15"/>
    </row>
    <row r="18" spans="1:12" ht="14.25">
      <c r="A18" s="32"/>
      <c r="B18" s="88"/>
      <c r="C18" s="89" t="s">
        <v>14</v>
      </c>
      <c r="D18" s="90">
        <v>11</v>
      </c>
      <c r="E18" s="14"/>
      <c r="F18" s="14"/>
      <c r="G18" s="14"/>
      <c r="H18" s="14"/>
      <c r="I18" s="14"/>
      <c r="J18" s="14"/>
      <c r="K18" s="14"/>
      <c r="L18" s="15"/>
    </row>
    <row r="19" spans="1:12" ht="14.25">
      <c r="A19" s="32"/>
      <c r="B19" s="81"/>
      <c r="C19" s="82" t="s">
        <v>9</v>
      </c>
      <c r="D19" s="83">
        <v>12</v>
      </c>
      <c r="E19" s="8"/>
      <c r="F19" s="8"/>
      <c r="G19" s="8"/>
      <c r="H19" s="8"/>
      <c r="I19" s="8"/>
      <c r="J19" s="8"/>
      <c r="K19" s="8"/>
      <c r="L19" s="9"/>
    </row>
    <row r="20" spans="1:12" ht="14.25">
      <c r="A20" s="32"/>
      <c r="B20" s="52">
        <v>9</v>
      </c>
      <c r="C20" s="77" t="s">
        <v>15</v>
      </c>
      <c r="D20" s="54">
        <v>13</v>
      </c>
      <c r="E20" s="2"/>
      <c r="F20" s="2"/>
      <c r="G20" s="2"/>
      <c r="H20" s="2"/>
      <c r="I20" s="2"/>
      <c r="J20" s="2"/>
      <c r="K20" s="2"/>
      <c r="L20" s="3"/>
    </row>
    <row r="21" spans="1:12" ht="14.25">
      <c r="A21" s="32"/>
      <c r="B21" s="52">
        <v>10</v>
      </c>
      <c r="C21" s="77" t="s">
        <v>16</v>
      </c>
      <c r="D21" s="54">
        <v>14</v>
      </c>
      <c r="E21" s="2"/>
      <c r="F21" s="2"/>
      <c r="G21" s="2"/>
      <c r="H21" s="2"/>
      <c r="I21" s="2"/>
      <c r="J21" s="2"/>
      <c r="K21" s="2"/>
      <c r="L21" s="3"/>
    </row>
    <row r="22" spans="1:12" ht="15" thickBot="1">
      <c r="A22" s="32"/>
      <c r="B22" s="55">
        <v>11</v>
      </c>
      <c r="C22" s="84" t="s">
        <v>17</v>
      </c>
      <c r="D22" s="57">
        <v>15</v>
      </c>
      <c r="E22" s="4"/>
      <c r="F22" s="4"/>
      <c r="G22" s="4"/>
      <c r="H22" s="4"/>
      <c r="I22" s="4"/>
      <c r="J22" s="4"/>
      <c r="K22" s="4"/>
      <c r="L22" s="5"/>
    </row>
    <row r="23" spans="1:12" ht="14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4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4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4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4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</sheetData>
  <sheetProtection password="EEAB" sheet="1" objects="1" scenarios="1"/>
  <mergeCells count="2"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3.59765625" style="0" customWidth="1"/>
    <col min="3" max="3" width="43.59765625" style="0" customWidth="1"/>
    <col min="4" max="4" width="4.59765625" style="0" customWidth="1"/>
    <col min="5" max="6" width="10.59765625" style="0" customWidth="1"/>
    <col min="7" max="12" width="11.59765625" style="0" customWidth="1"/>
  </cols>
  <sheetData>
    <row r="1" spans="1:12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0.25">
      <c r="A3" s="32"/>
      <c r="B3" s="42" t="s">
        <v>27</v>
      </c>
      <c r="C3" s="43"/>
      <c r="D3" s="43"/>
      <c r="E3" s="43"/>
      <c r="F3" s="43"/>
      <c r="G3" s="43"/>
      <c r="H3" s="43"/>
      <c r="I3" s="43"/>
      <c r="J3" s="44" t="s">
        <v>26</v>
      </c>
      <c r="K3" s="43"/>
      <c r="L3" s="43"/>
    </row>
    <row r="4" spans="1:12" ht="14.25">
      <c r="A4" s="3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" thickBot="1">
      <c r="A5" s="3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33.75">
      <c r="A6" s="32"/>
      <c r="B6" s="186" t="s">
        <v>1</v>
      </c>
      <c r="C6" s="188" t="s">
        <v>2</v>
      </c>
      <c r="D6" s="45" t="s">
        <v>3</v>
      </c>
      <c r="E6" s="46" t="s">
        <v>18</v>
      </c>
      <c r="F6" s="46" t="s">
        <v>19</v>
      </c>
      <c r="G6" s="46" t="s">
        <v>20</v>
      </c>
      <c r="H6" s="46" t="s">
        <v>21</v>
      </c>
      <c r="I6" s="46" t="s">
        <v>22</v>
      </c>
      <c r="J6" s="46" t="s">
        <v>23</v>
      </c>
      <c r="K6" s="46" t="s">
        <v>24</v>
      </c>
      <c r="L6" s="47" t="s">
        <v>25</v>
      </c>
    </row>
    <row r="7" spans="1:12" ht="15" customHeight="1" thickBot="1">
      <c r="A7" s="32"/>
      <c r="B7" s="190"/>
      <c r="C7" s="191"/>
      <c r="D7" s="48" t="s">
        <v>110</v>
      </c>
      <c r="E7" s="40">
        <f>'Podst. dane o syt. maj. i fin.'!E7</f>
        <v>0</v>
      </c>
      <c r="F7" s="40">
        <f>'Podst. dane o syt. maj. i fin.'!F7</f>
        <v>0</v>
      </c>
      <c r="G7" s="40">
        <f>'Podst. dane o syt. maj. i fin.'!G7</f>
        <v>0</v>
      </c>
      <c r="H7" s="40">
        <f>'Podst. dane o syt. maj. i fin.'!H7</f>
        <v>0</v>
      </c>
      <c r="I7" s="40">
        <f>'Podst. dane o syt. maj. i fin.'!I7</f>
        <v>0</v>
      </c>
      <c r="J7" s="40">
        <f>'Podst. dane o syt. maj. i fin.'!J7</f>
        <v>0</v>
      </c>
      <c r="K7" s="40">
        <f>'Podst. dane o syt. maj. i fin.'!K7</f>
        <v>0</v>
      </c>
      <c r="L7" s="41">
        <f>'Podst. dane o syt. maj. i fin.'!L7</f>
        <v>0</v>
      </c>
    </row>
    <row r="8" spans="1:12" ht="15">
      <c r="A8" s="32"/>
      <c r="B8" s="49" t="s">
        <v>30</v>
      </c>
      <c r="C8" s="50" t="s">
        <v>28</v>
      </c>
      <c r="D8" s="51">
        <v>1</v>
      </c>
      <c r="E8" s="18">
        <f>E9+E10</f>
        <v>0</v>
      </c>
      <c r="F8" s="18">
        <f aca="true" t="shared" si="0" ref="F8:L8">F9+F10</f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9">
        <f t="shared" si="0"/>
        <v>0</v>
      </c>
    </row>
    <row r="9" spans="1:12" ht="28.5">
      <c r="A9" s="32"/>
      <c r="B9" s="52">
        <v>1</v>
      </c>
      <c r="C9" s="53" t="s">
        <v>29</v>
      </c>
      <c r="D9" s="54">
        <v>2</v>
      </c>
      <c r="E9" s="2"/>
      <c r="F9" s="2"/>
      <c r="G9" s="2"/>
      <c r="H9" s="2"/>
      <c r="I9" s="2"/>
      <c r="J9" s="2"/>
      <c r="K9" s="2"/>
      <c r="L9" s="3"/>
    </row>
    <row r="10" spans="1:12" ht="15" thickBot="1">
      <c r="A10" s="32"/>
      <c r="B10" s="55">
        <v>2</v>
      </c>
      <c r="C10" s="56" t="s">
        <v>51</v>
      </c>
      <c r="D10" s="57">
        <v>3</v>
      </c>
      <c r="E10" s="4"/>
      <c r="F10" s="4"/>
      <c r="G10" s="4"/>
      <c r="H10" s="4"/>
      <c r="I10" s="4"/>
      <c r="J10" s="4"/>
      <c r="K10" s="4"/>
      <c r="L10" s="5"/>
    </row>
    <row r="11" spans="1:12" ht="15">
      <c r="A11" s="32"/>
      <c r="B11" s="49" t="s">
        <v>31</v>
      </c>
      <c r="C11" s="50" t="s">
        <v>35</v>
      </c>
      <c r="D11" s="51">
        <v>4</v>
      </c>
      <c r="E11" s="18">
        <f>E12+E13+E16</f>
        <v>0</v>
      </c>
      <c r="F11" s="18">
        <f aca="true" t="shared" si="1" ref="F11:L11">F12+F13+F16</f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9">
        <f t="shared" si="1"/>
        <v>0</v>
      </c>
    </row>
    <row r="12" spans="1:12" ht="28.5">
      <c r="A12" s="32"/>
      <c r="B12" s="52">
        <v>1</v>
      </c>
      <c r="C12" s="58" t="s">
        <v>125</v>
      </c>
      <c r="D12" s="54">
        <v>5</v>
      </c>
      <c r="E12" s="2"/>
      <c r="F12" s="2"/>
      <c r="G12" s="2"/>
      <c r="H12" s="2"/>
      <c r="I12" s="2"/>
      <c r="J12" s="2"/>
      <c r="K12" s="2"/>
      <c r="L12" s="3"/>
    </row>
    <row r="13" spans="1:12" ht="14.25">
      <c r="A13" s="32"/>
      <c r="B13" s="52">
        <v>2</v>
      </c>
      <c r="C13" s="58" t="s">
        <v>36</v>
      </c>
      <c r="D13" s="54">
        <v>6</v>
      </c>
      <c r="E13" s="2"/>
      <c r="F13" s="2"/>
      <c r="G13" s="2"/>
      <c r="H13" s="2"/>
      <c r="I13" s="2"/>
      <c r="J13" s="2"/>
      <c r="K13" s="2"/>
      <c r="L13" s="3"/>
    </row>
    <row r="14" spans="1:12" ht="14.25">
      <c r="A14" s="32"/>
      <c r="B14" s="52"/>
      <c r="C14" s="58" t="s">
        <v>37</v>
      </c>
      <c r="D14" s="54">
        <v>7</v>
      </c>
      <c r="E14" s="2"/>
      <c r="F14" s="2"/>
      <c r="G14" s="2"/>
      <c r="H14" s="2"/>
      <c r="I14" s="2"/>
      <c r="J14" s="2"/>
      <c r="K14" s="2"/>
      <c r="L14" s="3"/>
    </row>
    <row r="15" spans="1:12" ht="14.25">
      <c r="A15" s="32"/>
      <c r="B15" s="52"/>
      <c r="C15" s="58" t="s">
        <v>38</v>
      </c>
      <c r="D15" s="54">
        <v>8</v>
      </c>
      <c r="E15" s="2"/>
      <c r="F15" s="2"/>
      <c r="G15" s="2"/>
      <c r="H15" s="2"/>
      <c r="I15" s="2"/>
      <c r="J15" s="2"/>
      <c r="K15" s="2"/>
      <c r="L15" s="3"/>
    </row>
    <row r="16" spans="1:12" ht="43.5" thickBot="1">
      <c r="A16" s="32"/>
      <c r="B16" s="55">
        <v>3</v>
      </c>
      <c r="C16" s="56" t="s">
        <v>39</v>
      </c>
      <c r="D16" s="57">
        <v>9</v>
      </c>
      <c r="E16" s="4"/>
      <c r="F16" s="4"/>
      <c r="G16" s="4"/>
      <c r="H16" s="4"/>
      <c r="I16" s="4"/>
      <c r="J16" s="4"/>
      <c r="K16" s="4"/>
      <c r="L16" s="5"/>
    </row>
    <row r="17" spans="1:12" ht="15.75" thickBot="1">
      <c r="A17" s="32"/>
      <c r="B17" s="59" t="s">
        <v>32</v>
      </c>
      <c r="C17" s="60" t="s">
        <v>40</v>
      </c>
      <c r="D17" s="61">
        <v>10</v>
      </c>
      <c r="E17" s="20">
        <f>E8-E11</f>
        <v>0</v>
      </c>
      <c r="F17" s="20">
        <f aca="true" t="shared" si="2" ref="F17:L17">F8-F11</f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1">
        <f t="shared" si="2"/>
        <v>0</v>
      </c>
    </row>
    <row r="18" spans="1:12" ht="15" thickBot="1">
      <c r="A18" s="32"/>
      <c r="B18" s="62" t="s">
        <v>33</v>
      </c>
      <c r="C18" s="63" t="s">
        <v>41</v>
      </c>
      <c r="D18" s="64">
        <v>11</v>
      </c>
      <c r="E18" s="16"/>
      <c r="F18" s="16"/>
      <c r="G18" s="16"/>
      <c r="H18" s="16"/>
      <c r="I18" s="16"/>
      <c r="J18" s="16"/>
      <c r="K18" s="16"/>
      <c r="L18" s="17"/>
    </row>
    <row r="19" spans="1:12" ht="15" thickBot="1">
      <c r="A19" s="32"/>
      <c r="B19" s="65" t="s">
        <v>34</v>
      </c>
      <c r="C19" s="66" t="s">
        <v>42</v>
      </c>
      <c r="D19" s="67">
        <v>12</v>
      </c>
      <c r="E19" s="22">
        <f>E17-E18</f>
        <v>0</v>
      </c>
      <c r="F19" s="22">
        <f aca="true" t="shared" si="3" ref="F19:L19">F17-F18</f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3">
        <f t="shared" si="3"/>
        <v>0</v>
      </c>
    </row>
  </sheetData>
  <sheetProtection password="EEAB" sheet="1" objects="1" scenarios="1"/>
  <mergeCells count="2"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1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3.59765625" style="0" customWidth="1"/>
    <col min="3" max="3" width="39.59765625" style="0" customWidth="1"/>
    <col min="4" max="4" width="8.59765625" style="0" customWidth="1"/>
    <col min="5" max="6" width="10.59765625" style="0" customWidth="1"/>
    <col min="7" max="12" width="11.59765625" style="0" customWidth="1"/>
  </cols>
  <sheetData>
    <row r="3" spans="2:12" ht="20.25">
      <c r="B3" s="42" t="s">
        <v>43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4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ht="15" thickBo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33.75">
      <c r="B6" s="186" t="s">
        <v>1</v>
      </c>
      <c r="C6" s="188" t="s">
        <v>2</v>
      </c>
      <c r="D6" s="46" t="s">
        <v>52</v>
      </c>
      <c r="E6" s="46" t="s">
        <v>18</v>
      </c>
      <c r="F6" s="46" t="s">
        <v>19</v>
      </c>
      <c r="G6" s="46" t="s">
        <v>20</v>
      </c>
      <c r="H6" s="46" t="s">
        <v>21</v>
      </c>
      <c r="I6" s="46" t="s">
        <v>22</v>
      </c>
      <c r="J6" s="46" t="s">
        <v>23</v>
      </c>
      <c r="K6" s="46" t="s">
        <v>24</v>
      </c>
      <c r="L6" s="47" t="s">
        <v>25</v>
      </c>
    </row>
    <row r="7" spans="2:12" ht="15" thickBot="1">
      <c r="B7" s="190"/>
      <c r="C7" s="191"/>
      <c r="D7" s="91" t="s">
        <v>110</v>
      </c>
      <c r="E7" s="24">
        <f>'Podst. dane o syt. maj. i fin.'!E7</f>
        <v>0</v>
      </c>
      <c r="F7" s="24">
        <f>'Podst. dane o syt. maj. i fin.'!F7</f>
        <v>0</v>
      </c>
      <c r="G7" s="24">
        <f>'Podst. dane o syt. maj. i fin.'!G7</f>
        <v>0</v>
      </c>
      <c r="H7" s="24">
        <f>'Podst. dane o syt. maj. i fin.'!H7</f>
        <v>0</v>
      </c>
      <c r="I7" s="24">
        <f>'Podst. dane o syt. maj. i fin.'!I7</f>
        <v>0</v>
      </c>
      <c r="J7" s="24">
        <f>'Podst. dane o syt. maj. i fin.'!J7</f>
        <v>0</v>
      </c>
      <c r="K7" s="24">
        <f>'Podst. dane o syt. maj. i fin.'!K7</f>
        <v>0</v>
      </c>
      <c r="L7" s="25">
        <f>'Podst. dane o syt. maj. i fin.'!L7</f>
        <v>0</v>
      </c>
    </row>
    <row r="8" spans="2:12" ht="15">
      <c r="B8" s="74">
        <v>1</v>
      </c>
      <c r="C8" s="75" t="s">
        <v>44</v>
      </c>
      <c r="D8" s="51" t="s">
        <v>45</v>
      </c>
      <c r="E8" s="26" t="e">
        <f>('Zestawienie wyniku finansowego'!E17+'Zestawienie wyniku finansowego'!E15)/'Zestawienie wyniku finansowego'!E9</f>
        <v>#DIV/0!</v>
      </c>
      <c r="F8" s="26" t="e">
        <f>('Zestawienie wyniku finansowego'!F17+'Zestawienie wyniku finansowego'!F15)/'Zestawienie wyniku finansowego'!F9</f>
        <v>#DIV/0!</v>
      </c>
      <c r="G8" s="26" t="e">
        <f>('Zestawienie wyniku finansowego'!G17+'Zestawienie wyniku finansowego'!G15)/'Zestawienie wyniku finansowego'!G9</f>
        <v>#DIV/0!</v>
      </c>
      <c r="H8" s="26" t="e">
        <f>('Zestawienie wyniku finansowego'!H17+'Zestawienie wyniku finansowego'!H15)/'Zestawienie wyniku finansowego'!H9</f>
        <v>#DIV/0!</v>
      </c>
      <c r="I8" s="26" t="e">
        <f>('Zestawienie wyniku finansowego'!I17+'Zestawienie wyniku finansowego'!I15)/'Zestawienie wyniku finansowego'!I9</f>
        <v>#DIV/0!</v>
      </c>
      <c r="J8" s="26" t="e">
        <f>('Zestawienie wyniku finansowego'!J17+'Zestawienie wyniku finansowego'!J15)/'Zestawienie wyniku finansowego'!J9</f>
        <v>#DIV/0!</v>
      </c>
      <c r="K8" s="26" t="e">
        <f>('Zestawienie wyniku finansowego'!K17+'Zestawienie wyniku finansowego'!K15)/'Zestawienie wyniku finansowego'!K9</f>
        <v>#DIV/0!</v>
      </c>
      <c r="L8" s="27" t="e">
        <f>('Zestawienie wyniku finansowego'!L17+'Zestawienie wyniku finansowego'!L15)/'Zestawienie wyniku finansowego'!L9</f>
        <v>#DIV/0!</v>
      </c>
    </row>
    <row r="9" spans="2:12" ht="15">
      <c r="B9" s="52">
        <v>2</v>
      </c>
      <c r="C9" s="77" t="s">
        <v>46</v>
      </c>
      <c r="D9" s="92" t="s">
        <v>47</v>
      </c>
      <c r="E9" s="28" t="e">
        <f>('Podst. dane o syt. maj. i fin.'!E11+'Podst. dane o syt. maj. i fin.'!E12+'Podst. dane o syt. maj. i fin.'!E13+'Podst. dane o syt. maj. i fin.'!E14)/('Podst. dane o syt. maj. i fin.'!E17+'Podst. dane o syt. maj. i fin.'!E19+'Podst. dane o syt. maj. i fin.'!E20+'Podst. dane o syt. maj. i fin.'!E21+'Podst. dane o syt. maj. i fin.'!E22)</f>
        <v>#DIV/0!</v>
      </c>
      <c r="F9" s="28" t="e">
        <f>('Podst. dane o syt. maj. i fin.'!F11+'Podst. dane o syt. maj. i fin.'!F12+'Podst. dane o syt. maj. i fin.'!F13+'Podst. dane o syt. maj. i fin.'!F14)/('Podst. dane o syt. maj. i fin.'!F17+'Podst. dane o syt. maj. i fin.'!F19+'Podst. dane o syt. maj. i fin.'!F20+'Podst. dane o syt. maj. i fin.'!F21+'Podst. dane o syt. maj. i fin.'!F22)</f>
        <v>#DIV/0!</v>
      </c>
      <c r="G9" s="28" t="e">
        <f>('Podst. dane o syt. maj. i fin.'!G11+'Podst. dane o syt. maj. i fin.'!G12+'Podst. dane o syt. maj. i fin.'!G13+'Podst. dane o syt. maj. i fin.'!G14)/('Podst. dane o syt. maj. i fin.'!G17+'Podst. dane o syt. maj. i fin.'!G19+'Podst. dane o syt. maj. i fin.'!G20+'Podst. dane o syt. maj. i fin.'!G21+'Podst. dane o syt. maj. i fin.'!G22)</f>
        <v>#DIV/0!</v>
      </c>
      <c r="H9" s="28" t="e">
        <f>('Podst. dane o syt. maj. i fin.'!H11+'Podst. dane o syt. maj. i fin.'!H12+'Podst. dane o syt. maj. i fin.'!H13+'Podst. dane o syt. maj. i fin.'!H14)/('Podst. dane o syt. maj. i fin.'!H17+'Podst. dane o syt. maj. i fin.'!H19+'Podst. dane o syt. maj. i fin.'!H20+'Podst. dane o syt. maj. i fin.'!H21+'Podst. dane o syt. maj. i fin.'!H22)</f>
        <v>#DIV/0!</v>
      </c>
      <c r="I9" s="28" t="e">
        <f>('Podst. dane o syt. maj. i fin.'!I11+'Podst. dane o syt. maj. i fin.'!I12+'Podst. dane o syt. maj. i fin.'!I13+'Podst. dane o syt. maj. i fin.'!I14)/('Podst. dane o syt. maj. i fin.'!I17+'Podst. dane o syt. maj. i fin.'!I19+'Podst. dane o syt. maj. i fin.'!I20+'Podst. dane o syt. maj. i fin.'!I21+'Podst. dane o syt. maj. i fin.'!I22)</f>
        <v>#DIV/0!</v>
      </c>
      <c r="J9" s="28" t="e">
        <f>('Podst. dane o syt. maj. i fin.'!J11+'Podst. dane o syt. maj. i fin.'!J12+'Podst. dane o syt. maj. i fin.'!J13+'Podst. dane o syt. maj. i fin.'!J14)/('Podst. dane o syt. maj. i fin.'!J17+'Podst. dane o syt. maj. i fin.'!J19+'Podst. dane o syt. maj. i fin.'!J20+'Podst. dane o syt. maj. i fin.'!J21+'Podst. dane o syt. maj. i fin.'!J22)</f>
        <v>#DIV/0!</v>
      </c>
      <c r="K9" s="28" t="e">
        <f>('Podst. dane o syt. maj. i fin.'!K11+'Podst. dane o syt. maj. i fin.'!K12+'Podst. dane o syt. maj. i fin.'!K13+'Podst. dane o syt. maj. i fin.'!K14)/('Podst. dane o syt. maj. i fin.'!K17+'Podst. dane o syt. maj. i fin.'!K19+'Podst. dane o syt. maj. i fin.'!K20+'Podst. dane o syt. maj. i fin.'!K21+'Podst. dane o syt. maj. i fin.'!K22)</f>
        <v>#DIV/0!</v>
      </c>
      <c r="L9" s="29" t="e">
        <f>('Podst. dane o syt. maj. i fin.'!L11+'Podst. dane o syt. maj. i fin.'!L12+'Podst. dane o syt. maj. i fin.'!L13+'Podst. dane o syt. maj. i fin.'!L14)/('Podst. dane o syt. maj. i fin.'!L17+'Podst. dane o syt. maj. i fin.'!L19+'Podst. dane o syt. maj. i fin.'!L20+'Podst. dane o syt. maj. i fin.'!L21+'Podst. dane o syt. maj. i fin.'!L22)</f>
        <v>#DIV/0!</v>
      </c>
    </row>
    <row r="10" spans="2:12" ht="15">
      <c r="B10" s="52">
        <v>3</v>
      </c>
      <c r="C10" s="77" t="s">
        <v>124</v>
      </c>
      <c r="D10" s="92" t="s">
        <v>48</v>
      </c>
      <c r="E10" s="28" t="e">
        <f>'Podst. dane o syt. maj. i fin.'!E14/('Podst. dane o syt. maj. i fin.'!E17+'Podst. dane o syt. maj. i fin.'!E19+'Podst. dane o syt. maj. i fin.'!E20+'Podst. dane o syt. maj. i fin.'!E21+'Podst. dane o syt. maj. i fin.'!E22)</f>
        <v>#DIV/0!</v>
      </c>
      <c r="F10" s="28" t="e">
        <f>'Podst. dane o syt. maj. i fin.'!F14/('Podst. dane o syt. maj. i fin.'!F17+'Podst. dane o syt. maj. i fin.'!F19+'Podst. dane o syt. maj. i fin.'!F20+'Podst. dane o syt. maj. i fin.'!F21+'Podst. dane o syt. maj. i fin.'!F22)</f>
        <v>#DIV/0!</v>
      </c>
      <c r="G10" s="28" t="e">
        <f>'Podst. dane o syt. maj. i fin.'!G14/('Podst. dane o syt. maj. i fin.'!G17+'Podst. dane o syt. maj. i fin.'!G19+'Podst. dane o syt. maj. i fin.'!G20+'Podst. dane o syt. maj. i fin.'!G21+'Podst. dane o syt. maj. i fin.'!G22)</f>
        <v>#DIV/0!</v>
      </c>
      <c r="H10" s="28" t="e">
        <f>'Podst. dane o syt. maj. i fin.'!H14/('Podst. dane o syt. maj. i fin.'!H17+'Podst. dane o syt. maj. i fin.'!H19+'Podst. dane o syt. maj. i fin.'!H20+'Podst. dane o syt. maj. i fin.'!H21+'Podst. dane o syt. maj. i fin.'!H22)</f>
        <v>#DIV/0!</v>
      </c>
      <c r="I10" s="28" t="e">
        <f>'Podst. dane o syt. maj. i fin.'!I14/('Podst. dane o syt. maj. i fin.'!I17+'Podst. dane o syt. maj. i fin.'!I19+'Podst. dane o syt. maj. i fin.'!I20+'Podst. dane o syt. maj. i fin.'!I21+'Podst. dane o syt. maj. i fin.'!I22)</f>
        <v>#DIV/0!</v>
      </c>
      <c r="J10" s="28" t="e">
        <f>'Podst. dane o syt. maj. i fin.'!J14/('Podst. dane o syt. maj. i fin.'!J17+'Podst. dane o syt. maj. i fin.'!J19+'Podst. dane o syt. maj. i fin.'!J20+'Podst. dane o syt. maj. i fin.'!J21+'Podst. dane o syt. maj. i fin.'!J22)</f>
        <v>#DIV/0!</v>
      </c>
      <c r="K10" s="28" t="e">
        <f>'Podst. dane o syt. maj. i fin.'!K14/('Podst. dane o syt. maj. i fin.'!K17+'Podst. dane o syt. maj. i fin.'!K19+'Podst. dane o syt. maj. i fin.'!K20+'Podst. dane o syt. maj. i fin.'!K21+'Podst. dane o syt. maj. i fin.'!K22)</f>
        <v>#DIV/0!</v>
      </c>
      <c r="L10" s="29" t="e">
        <f>'Podst. dane o syt. maj. i fin.'!L14/('Podst. dane o syt. maj. i fin.'!L17+'Podst. dane o syt. maj. i fin.'!L19+'Podst. dane o syt. maj. i fin.'!L20+'Podst. dane o syt. maj. i fin.'!L21+'Podst. dane o syt. maj. i fin.'!L22)</f>
        <v>#DIV/0!</v>
      </c>
    </row>
    <row r="11" spans="2:12" ht="15.75" thickBot="1">
      <c r="B11" s="55">
        <v>4</v>
      </c>
      <c r="C11" s="84" t="s">
        <v>49</v>
      </c>
      <c r="D11" s="93" t="s">
        <v>50</v>
      </c>
      <c r="E11" s="30" t="e">
        <f>('Zestawienie wyniku finansowego'!E17+'Zestawienie wyniku finansowego'!E14+'Zestawienie wyniku finansowego'!E15)/'Zestawienie wyniku finansowego'!E14</f>
        <v>#DIV/0!</v>
      </c>
      <c r="F11" s="30" t="e">
        <f>('Zestawienie wyniku finansowego'!F17+'Zestawienie wyniku finansowego'!F14+'Zestawienie wyniku finansowego'!F15)/'Zestawienie wyniku finansowego'!F14</f>
        <v>#DIV/0!</v>
      </c>
      <c r="G11" s="30" t="e">
        <f>('Zestawienie wyniku finansowego'!G17+'Zestawienie wyniku finansowego'!G14+'Zestawienie wyniku finansowego'!G15)/'Zestawienie wyniku finansowego'!G14</f>
        <v>#DIV/0!</v>
      </c>
      <c r="H11" s="30" t="e">
        <f>('Zestawienie wyniku finansowego'!H17+'Zestawienie wyniku finansowego'!H14+'Zestawienie wyniku finansowego'!H15)/'Zestawienie wyniku finansowego'!H14</f>
        <v>#DIV/0!</v>
      </c>
      <c r="I11" s="30" t="e">
        <f>('Zestawienie wyniku finansowego'!I17+'Zestawienie wyniku finansowego'!I14+'Zestawienie wyniku finansowego'!I15)/'Zestawienie wyniku finansowego'!I14</f>
        <v>#DIV/0!</v>
      </c>
      <c r="J11" s="30" t="e">
        <f>('Zestawienie wyniku finansowego'!J17+'Zestawienie wyniku finansowego'!J14+'Zestawienie wyniku finansowego'!J15)/'Zestawienie wyniku finansowego'!J14</f>
        <v>#DIV/0!</v>
      </c>
      <c r="K11" s="30" t="e">
        <f>('Zestawienie wyniku finansowego'!K17+'Zestawienie wyniku finansowego'!K14+'Zestawienie wyniku finansowego'!K15)/'Zestawienie wyniku finansowego'!K14</f>
        <v>#DIV/0!</v>
      </c>
      <c r="L11" s="31" t="e">
        <f>('Zestawienie wyniku finansowego'!L17+'Zestawienie wyniku finansowego'!L14+'Zestawienie wyniku finansowego'!L15)/'Zestawienie wyniku finansowego'!L14</f>
        <v>#DIV/0!</v>
      </c>
    </row>
  </sheetData>
  <sheetProtection password="EEAB" sheet="1" objects="1" scenarios="1"/>
  <mergeCells count="2"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32.59765625" style="0" customWidth="1"/>
    <col min="3" max="6" width="11.59765625" style="0" customWidth="1"/>
  </cols>
  <sheetData>
    <row r="1" spans="1:8" ht="14.25">
      <c r="A1" s="32"/>
      <c r="B1" s="32"/>
      <c r="C1" s="32"/>
      <c r="D1" s="32"/>
      <c r="E1" s="32"/>
      <c r="F1" s="32"/>
      <c r="G1" s="32"/>
      <c r="H1" s="32"/>
    </row>
    <row r="2" spans="1:8" ht="14.25">
      <c r="A2" s="32"/>
      <c r="B2" s="32"/>
      <c r="C2" s="32"/>
      <c r="D2" s="32"/>
      <c r="E2" s="32"/>
      <c r="F2" s="32"/>
      <c r="G2" s="32"/>
      <c r="H2" s="32"/>
    </row>
    <row r="3" spans="1:8" ht="20.25">
      <c r="A3" s="32"/>
      <c r="B3" s="101" t="s">
        <v>108</v>
      </c>
      <c r="C3" s="43"/>
      <c r="D3" s="43"/>
      <c r="E3" s="43"/>
      <c r="F3" s="43"/>
      <c r="G3" s="32"/>
      <c r="H3" s="32"/>
    </row>
    <row r="4" spans="1:8" ht="14.25">
      <c r="A4" s="32"/>
      <c r="B4" s="43"/>
      <c r="C4" s="43"/>
      <c r="D4" s="43"/>
      <c r="E4" s="43"/>
      <c r="F4" s="43"/>
      <c r="G4" s="32"/>
      <c r="H4" s="32"/>
    </row>
    <row r="5" spans="1:8" ht="15" thickBot="1">
      <c r="A5" s="32"/>
      <c r="B5" s="43"/>
      <c r="C5" s="43"/>
      <c r="D5" s="43"/>
      <c r="E5" s="43"/>
      <c r="F5" s="43"/>
      <c r="G5" s="32"/>
      <c r="H5" s="32"/>
    </row>
    <row r="6" spans="1:8" ht="30" customHeight="1" thickBot="1">
      <c r="A6" s="32"/>
      <c r="B6" s="198" t="s">
        <v>53</v>
      </c>
      <c r="C6" s="199"/>
      <c r="D6" s="200"/>
      <c r="E6" s="102"/>
      <c r="F6" s="94"/>
      <c r="G6" s="32"/>
      <c r="H6" s="32"/>
    </row>
    <row r="7" spans="1:8" ht="15" customHeight="1">
      <c r="A7" s="32"/>
      <c r="B7" s="103"/>
      <c r="C7" s="103"/>
      <c r="D7" s="103"/>
      <c r="E7" s="103"/>
      <c r="F7" s="104"/>
      <c r="G7" s="32"/>
      <c r="H7" s="32"/>
    </row>
    <row r="8" spans="1:8" ht="15" customHeight="1">
      <c r="A8" s="32"/>
      <c r="B8" s="103"/>
      <c r="C8" s="103"/>
      <c r="D8" s="103"/>
      <c r="E8" s="103"/>
      <c r="F8" s="104"/>
      <c r="G8" s="32"/>
      <c r="H8" s="32"/>
    </row>
    <row r="9" spans="1:8" ht="14.25">
      <c r="A9" s="32"/>
      <c r="B9" s="43"/>
      <c r="C9" s="43"/>
      <c r="D9" s="43"/>
      <c r="E9" s="43"/>
      <c r="F9" s="43"/>
      <c r="G9" s="32"/>
      <c r="H9" s="32"/>
    </row>
    <row r="10" spans="1:8" ht="18">
      <c r="A10" s="32"/>
      <c r="B10" s="105" t="s">
        <v>67</v>
      </c>
      <c r="C10" s="43"/>
      <c r="D10" s="43"/>
      <c r="E10" s="43"/>
      <c r="F10" s="43"/>
      <c r="G10" s="32"/>
      <c r="H10" s="32"/>
    </row>
    <row r="11" spans="1:8" ht="15" thickBot="1">
      <c r="A11" s="32"/>
      <c r="B11" s="43"/>
      <c r="C11" s="43"/>
      <c r="D11" s="43"/>
      <c r="E11" s="43"/>
      <c r="F11" s="43"/>
      <c r="G11" s="32"/>
      <c r="H11" s="32"/>
    </row>
    <row r="12" spans="1:8" ht="39" thickBot="1">
      <c r="A12" s="32"/>
      <c r="B12" s="106" t="s">
        <v>111</v>
      </c>
      <c r="C12" s="107" t="s">
        <v>112</v>
      </c>
      <c r="D12" s="107" t="s">
        <v>113</v>
      </c>
      <c r="E12" s="107" t="s">
        <v>114</v>
      </c>
      <c r="F12" s="108" t="s">
        <v>115</v>
      </c>
      <c r="G12" s="32"/>
      <c r="H12" s="32"/>
    </row>
    <row r="13" spans="1:8" ht="14.25">
      <c r="A13" s="32"/>
      <c r="B13" s="109" t="s">
        <v>45</v>
      </c>
      <c r="C13" s="110" t="e">
        <f>'Wskaźniki ilościowe'!F8</f>
        <v>#DIV/0!</v>
      </c>
      <c r="D13" s="111" t="e">
        <f>IF(C13&gt;=5%,3,IF(C13&gt;=2.5%,2,IF(C13&gt;1%,1,IF(C13&lt;=1%,0))))</f>
        <v>#DIV/0!</v>
      </c>
      <c r="E13" s="111">
        <v>1.5</v>
      </c>
      <c r="F13" s="112" t="e">
        <f>D13*E13</f>
        <v>#DIV/0!</v>
      </c>
      <c r="G13" s="32"/>
      <c r="H13" s="32"/>
    </row>
    <row r="14" spans="1:8" ht="14.25">
      <c r="A14" s="32"/>
      <c r="B14" s="113" t="s">
        <v>47</v>
      </c>
      <c r="C14" s="114" t="e">
        <f>'Wskaźniki ilościowe'!F9</f>
        <v>#DIV/0!</v>
      </c>
      <c r="D14" s="115" t="e">
        <f>IF(C14&gt;=1.8,3,IF(C14&gt;=1.3,2,IF(C14&gt;=1,1,0)))</f>
        <v>#DIV/0!</v>
      </c>
      <c r="E14" s="115">
        <v>1</v>
      </c>
      <c r="F14" s="116" t="e">
        <f>D14*E14</f>
        <v>#DIV/0!</v>
      </c>
      <c r="G14" s="32"/>
      <c r="H14" s="32"/>
    </row>
    <row r="15" spans="1:8" ht="14.25">
      <c r="A15" s="32"/>
      <c r="B15" s="113" t="s">
        <v>48</v>
      </c>
      <c r="C15" s="114" t="e">
        <f>'Wskaźniki ilościowe'!F10</f>
        <v>#DIV/0!</v>
      </c>
      <c r="D15" s="115" t="e">
        <f>IF(C15&gt;=1.4,3,IF(C15&gt;=1.2,2,IF(C15&gt;=0.8,1,0)))</f>
        <v>#DIV/0!</v>
      </c>
      <c r="E15" s="115">
        <v>1</v>
      </c>
      <c r="F15" s="116" t="e">
        <f>D15*E15</f>
        <v>#DIV/0!</v>
      </c>
      <c r="G15" s="32"/>
      <c r="H15" s="32"/>
    </row>
    <row r="16" spans="1:8" ht="15" thickBot="1">
      <c r="A16" s="32"/>
      <c r="B16" s="117" t="s">
        <v>50</v>
      </c>
      <c r="C16" s="118" t="e">
        <f>'Wskaźniki ilościowe'!F11</f>
        <v>#DIV/0!</v>
      </c>
      <c r="D16" s="119" t="e">
        <f>IF(F6="tak",IF('Zestawienie wyniku finansowego'!F19&gt;0,3,0),IF(C16&gt;=6,3,IF(C16&gt;=4,2,IF(C16&gt;=2,1,0))))</f>
        <v>#DIV/0!</v>
      </c>
      <c r="E16" s="119">
        <v>1.5</v>
      </c>
      <c r="F16" s="120" t="e">
        <f>D16*E16</f>
        <v>#DIV/0!</v>
      </c>
      <c r="G16" s="32"/>
      <c r="H16" s="32"/>
    </row>
    <row r="17" spans="1:8" ht="14.25">
      <c r="A17" s="32"/>
      <c r="B17" s="43"/>
      <c r="C17" s="43"/>
      <c r="D17" s="43"/>
      <c r="E17" s="43"/>
      <c r="F17" s="43"/>
      <c r="G17" s="32"/>
      <c r="H17" s="32"/>
    </row>
    <row r="18" spans="1:8" ht="14.25">
      <c r="A18" s="32"/>
      <c r="B18" s="43"/>
      <c r="C18" s="43"/>
      <c r="D18" s="43"/>
      <c r="E18" s="43"/>
      <c r="F18" s="43"/>
      <c r="G18" s="32"/>
      <c r="H18" s="32"/>
    </row>
    <row r="19" spans="1:8" ht="18">
      <c r="A19" s="32"/>
      <c r="B19" s="105" t="s">
        <v>66</v>
      </c>
      <c r="C19" s="43"/>
      <c r="D19" s="43"/>
      <c r="E19" s="43"/>
      <c r="F19" s="43"/>
      <c r="G19" s="32"/>
      <c r="H19" s="32"/>
    </row>
    <row r="20" spans="1:8" ht="15" thickBot="1">
      <c r="A20" s="32"/>
      <c r="B20" s="43"/>
      <c r="C20" s="43"/>
      <c r="D20" s="43"/>
      <c r="E20" s="43"/>
      <c r="F20" s="43"/>
      <c r="G20" s="32"/>
      <c r="H20" s="32"/>
    </row>
    <row r="21" spans="1:8" ht="39" thickBot="1">
      <c r="A21" s="32"/>
      <c r="B21" s="207" t="s">
        <v>111</v>
      </c>
      <c r="C21" s="208"/>
      <c r="D21" s="107" t="s">
        <v>113</v>
      </c>
      <c r="E21" s="107" t="s">
        <v>114</v>
      </c>
      <c r="F21" s="108" t="s">
        <v>115</v>
      </c>
      <c r="G21" s="32"/>
      <c r="H21" s="32"/>
    </row>
    <row r="22" spans="1:8" ht="14.25">
      <c r="A22" s="32"/>
      <c r="B22" s="201" t="s">
        <v>116</v>
      </c>
      <c r="C22" s="202"/>
      <c r="D22" s="202"/>
      <c r="E22" s="202"/>
      <c r="F22" s="203"/>
      <c r="G22" s="32"/>
      <c r="H22" s="32"/>
    </row>
    <row r="23" spans="1:8" ht="14.25">
      <c r="A23" s="32"/>
      <c r="B23" s="192" t="s">
        <v>54</v>
      </c>
      <c r="C23" s="193"/>
      <c r="D23" s="95"/>
      <c r="E23" s="121">
        <v>0.7</v>
      </c>
      <c r="F23" s="122">
        <f>D23*E23</f>
        <v>0</v>
      </c>
      <c r="G23" s="32"/>
      <c r="H23" s="32"/>
    </row>
    <row r="24" spans="1:8" ht="14.25">
      <c r="A24" s="32"/>
      <c r="B24" s="194" t="s">
        <v>55</v>
      </c>
      <c r="C24" s="195"/>
      <c r="D24" s="96"/>
      <c r="E24" s="115">
        <v>0.5</v>
      </c>
      <c r="F24" s="116">
        <f>D24*E24</f>
        <v>0</v>
      </c>
      <c r="G24" s="32"/>
      <c r="H24" s="32"/>
    </row>
    <row r="25" spans="1:8" ht="14.25">
      <c r="A25" s="32"/>
      <c r="B25" s="194" t="s">
        <v>56</v>
      </c>
      <c r="C25" s="195"/>
      <c r="D25" s="96"/>
      <c r="E25" s="115">
        <v>0.5</v>
      </c>
      <c r="F25" s="116">
        <f>D25*E25</f>
        <v>0</v>
      </c>
      <c r="G25" s="32"/>
      <c r="H25" s="32"/>
    </row>
    <row r="26" spans="1:8" ht="14.25">
      <c r="A26" s="32"/>
      <c r="B26" s="209" t="s">
        <v>57</v>
      </c>
      <c r="C26" s="210"/>
      <c r="D26" s="97"/>
      <c r="E26" s="123">
        <v>0.6</v>
      </c>
      <c r="F26" s="124">
        <f>D26*E26</f>
        <v>0</v>
      </c>
      <c r="G26" s="32"/>
      <c r="H26" s="32"/>
    </row>
    <row r="27" spans="1:8" ht="14.25">
      <c r="A27" s="32"/>
      <c r="B27" s="204" t="s">
        <v>58</v>
      </c>
      <c r="C27" s="205"/>
      <c r="D27" s="205"/>
      <c r="E27" s="205"/>
      <c r="F27" s="206"/>
      <c r="G27" s="32"/>
      <c r="H27" s="32"/>
    </row>
    <row r="28" spans="1:8" ht="14.25">
      <c r="A28" s="32"/>
      <c r="B28" s="192" t="s">
        <v>59</v>
      </c>
      <c r="C28" s="193"/>
      <c r="D28" s="98"/>
      <c r="E28" s="121">
        <v>0.7</v>
      </c>
      <c r="F28" s="122">
        <f>D28*E28</f>
        <v>0</v>
      </c>
      <c r="G28" s="32"/>
      <c r="H28" s="32"/>
    </row>
    <row r="29" spans="1:8" ht="14.25">
      <c r="A29" s="32"/>
      <c r="B29" s="194" t="s">
        <v>60</v>
      </c>
      <c r="C29" s="195"/>
      <c r="D29" s="99"/>
      <c r="E29" s="115">
        <v>0.6</v>
      </c>
      <c r="F29" s="116">
        <f>D29*E29</f>
        <v>0</v>
      </c>
      <c r="G29" s="32"/>
      <c r="H29" s="32"/>
    </row>
    <row r="30" spans="1:8" ht="14.25">
      <c r="A30" s="32"/>
      <c r="B30" s="194" t="s">
        <v>61</v>
      </c>
      <c r="C30" s="195"/>
      <c r="D30" s="99"/>
      <c r="E30" s="115">
        <v>0.7</v>
      </c>
      <c r="F30" s="116">
        <f>D30*E30</f>
        <v>0</v>
      </c>
      <c r="G30" s="32"/>
      <c r="H30" s="32"/>
    </row>
    <row r="31" spans="1:8" ht="15" thickBot="1">
      <c r="A31" s="32"/>
      <c r="B31" s="196" t="s">
        <v>65</v>
      </c>
      <c r="C31" s="197"/>
      <c r="D31" s="100"/>
      <c r="E31" s="119">
        <v>0.7</v>
      </c>
      <c r="F31" s="120">
        <f>D31*E31</f>
        <v>0</v>
      </c>
      <c r="G31" s="32"/>
      <c r="H31" s="32"/>
    </row>
    <row r="32" spans="1:8" ht="14.25">
      <c r="A32" s="32"/>
      <c r="B32" s="43"/>
      <c r="C32" s="43"/>
      <c r="D32" s="43"/>
      <c r="E32" s="43"/>
      <c r="F32" s="43"/>
      <c r="G32" s="32"/>
      <c r="H32" s="32"/>
    </row>
    <row r="33" spans="1:8" ht="14.25">
      <c r="A33" s="32"/>
      <c r="B33" s="43"/>
      <c r="C33" s="43"/>
      <c r="D33" s="43"/>
      <c r="E33" s="43"/>
      <c r="F33" s="43"/>
      <c r="G33" s="32"/>
      <c r="H33" s="32"/>
    </row>
    <row r="34" spans="1:8" ht="14.25">
      <c r="A34" s="32"/>
      <c r="B34" s="43"/>
      <c r="C34" s="43"/>
      <c r="D34" s="43"/>
      <c r="E34" s="43"/>
      <c r="F34" s="43"/>
      <c r="G34" s="32"/>
      <c r="H34" s="32"/>
    </row>
    <row r="35" spans="1:8" ht="18">
      <c r="A35" s="32"/>
      <c r="B35" s="105" t="s">
        <v>62</v>
      </c>
      <c r="C35" s="43"/>
      <c r="D35" s="43"/>
      <c r="E35" s="43"/>
      <c r="F35" s="43"/>
      <c r="G35" s="32"/>
      <c r="H35" s="32"/>
    </row>
    <row r="36" spans="1:8" ht="14.25">
      <c r="A36" s="32"/>
      <c r="B36" s="43"/>
      <c r="C36" s="43"/>
      <c r="D36" s="43"/>
      <c r="E36" s="43"/>
      <c r="F36" s="43"/>
      <c r="G36" s="32"/>
      <c r="H36" s="32"/>
    </row>
    <row r="37" spans="1:8" ht="14.25">
      <c r="A37" s="32"/>
      <c r="B37" s="43" t="s">
        <v>63</v>
      </c>
      <c r="C37" s="43" t="e">
        <f>F13+F14+F15+F16+F23+F24+F25+F26+F28+F29+F30+F31</f>
        <v>#DIV/0!</v>
      </c>
      <c r="D37" s="43"/>
      <c r="E37" s="43"/>
      <c r="F37" s="43"/>
      <c r="G37" s="32"/>
      <c r="H37" s="32"/>
    </row>
    <row r="38" spans="1:8" ht="14.25">
      <c r="A38" s="32"/>
      <c r="B38" s="43"/>
      <c r="C38" s="43"/>
      <c r="D38" s="43"/>
      <c r="E38" s="43"/>
      <c r="F38" s="43"/>
      <c r="G38" s="32"/>
      <c r="H38" s="32"/>
    </row>
    <row r="39" spans="1:8" ht="14.25">
      <c r="A39" s="32"/>
      <c r="B39" s="43" t="s">
        <v>64</v>
      </c>
      <c r="C39" s="125" t="e">
        <f>IF(C37&lt;12,"D (zła, trudności)",IF(C37&lt;=14.9,"C (niska)",IF(C37&lt;=19.9,"B- (zadowalająca)",IF(C37&lt;=24.9,"B+ (dobra)",IF(C37&lt;=30,"A (wysoka)")))))</f>
        <v>#DIV/0!</v>
      </c>
      <c r="D39" s="43"/>
      <c r="E39" s="43"/>
      <c r="F39" s="43"/>
      <c r="G39" s="32"/>
      <c r="H39" s="32"/>
    </row>
    <row r="40" spans="1:8" ht="14.25">
      <c r="A40" s="32"/>
      <c r="B40" s="32"/>
      <c r="C40" s="32"/>
      <c r="D40" s="32"/>
      <c r="E40" s="32"/>
      <c r="F40" s="32"/>
      <c r="G40" s="32"/>
      <c r="H40" s="32"/>
    </row>
    <row r="41" spans="1:8" ht="14.25">
      <c r="A41" s="32"/>
      <c r="B41" s="32"/>
      <c r="C41" s="32"/>
      <c r="D41" s="32"/>
      <c r="E41" s="32"/>
      <c r="F41" s="32"/>
      <c r="G41" s="32"/>
      <c r="H41" s="32"/>
    </row>
    <row r="42" ht="14.25">
      <c r="B42" s="32" t="s">
        <v>120</v>
      </c>
    </row>
    <row r="43" ht="14.25">
      <c r="B43" s="32" t="s">
        <v>121</v>
      </c>
    </row>
  </sheetData>
  <sheetProtection password="EEAB" sheet="1" objects="1" scenarios="1"/>
  <mergeCells count="12">
    <mergeCell ref="B28:C28"/>
    <mergeCell ref="B29:C29"/>
    <mergeCell ref="B30:C30"/>
    <mergeCell ref="B31:C31"/>
    <mergeCell ref="B6:D6"/>
    <mergeCell ref="B22:F22"/>
    <mergeCell ref="B27:F27"/>
    <mergeCell ref="B21:C21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32.59765625" style="0" customWidth="1"/>
    <col min="3" max="6" width="11.59765625" style="0" customWidth="1"/>
  </cols>
  <sheetData>
    <row r="1" spans="1:8" ht="14.25">
      <c r="A1" s="32"/>
      <c r="B1" s="32"/>
      <c r="C1" s="32"/>
      <c r="D1" s="32"/>
      <c r="E1" s="32"/>
      <c r="F1" s="32"/>
      <c r="G1" s="32"/>
      <c r="H1" s="32"/>
    </row>
    <row r="2" spans="1:8" ht="20.25">
      <c r="A2" s="32"/>
      <c r="B2" s="101" t="s">
        <v>108</v>
      </c>
      <c r="C2" s="43"/>
      <c r="D2" s="43"/>
      <c r="E2" s="43"/>
      <c r="F2" s="43"/>
      <c r="G2" s="32"/>
      <c r="H2" s="32"/>
    </row>
    <row r="3" spans="1:8" ht="14.25">
      <c r="A3" s="32"/>
      <c r="B3" s="43"/>
      <c r="C3" s="43"/>
      <c r="D3" s="43"/>
      <c r="E3" s="43"/>
      <c r="F3" s="43"/>
      <c r="G3" s="32"/>
      <c r="H3" s="32"/>
    </row>
    <row r="4" spans="1:8" ht="14.25">
      <c r="A4" s="32"/>
      <c r="B4" s="43"/>
      <c r="C4" s="43"/>
      <c r="D4" s="43"/>
      <c r="E4" s="43"/>
      <c r="F4" s="43"/>
      <c r="G4" s="32"/>
      <c r="H4" s="32"/>
    </row>
    <row r="5" spans="1:8" ht="16.5" thickBot="1">
      <c r="A5" s="32"/>
      <c r="B5" s="179" t="s">
        <v>122</v>
      </c>
      <c r="C5" s="180">
        <f>'Wskaźniki ilościowe'!G7</f>
        <v>0</v>
      </c>
      <c r="D5" s="43"/>
      <c r="E5" s="43"/>
      <c r="F5" s="43"/>
      <c r="G5" s="32"/>
      <c r="H5" s="32"/>
    </row>
    <row r="6" spans="1:8" ht="39" thickBot="1">
      <c r="A6" s="32"/>
      <c r="B6" s="106" t="s">
        <v>111</v>
      </c>
      <c r="C6" s="107" t="s">
        <v>112</v>
      </c>
      <c r="D6" s="107" t="s">
        <v>113</v>
      </c>
      <c r="E6" s="107" t="s">
        <v>114</v>
      </c>
      <c r="F6" s="108" t="s">
        <v>115</v>
      </c>
      <c r="G6" s="32"/>
      <c r="H6" s="32"/>
    </row>
    <row r="7" spans="1:8" ht="14.25">
      <c r="A7" s="32"/>
      <c r="B7" s="109" t="s">
        <v>45</v>
      </c>
      <c r="C7" s="110" t="e">
        <f>'Wskaźniki ilościowe'!G8</f>
        <v>#DIV/0!</v>
      </c>
      <c r="D7" s="111" t="e">
        <f>IF(C7&gt;=5%,3,IF(C7&gt;=2.5%,2,IF(C7&gt;1%,1,IF(C7&lt;=1%,0))))</f>
        <v>#DIV/0!</v>
      </c>
      <c r="E7" s="111">
        <v>1.5</v>
      </c>
      <c r="F7" s="112" t="e">
        <f>D7*E7</f>
        <v>#DIV/0!</v>
      </c>
      <c r="G7" s="32"/>
      <c r="H7" s="32"/>
    </row>
    <row r="8" spans="1:8" ht="14.25">
      <c r="A8" s="32"/>
      <c r="B8" s="113" t="s">
        <v>47</v>
      </c>
      <c r="C8" s="114" t="e">
        <f>'Wskaźniki ilościowe'!G9</f>
        <v>#DIV/0!</v>
      </c>
      <c r="D8" s="115" t="e">
        <f>IF(C8&gt;=1.8,3,IF(C8&gt;=1.3,2,IF(C8&gt;=1,1,0)))</f>
        <v>#DIV/0!</v>
      </c>
      <c r="E8" s="115">
        <v>1</v>
      </c>
      <c r="F8" s="116" t="e">
        <f>D8*E8</f>
        <v>#DIV/0!</v>
      </c>
      <c r="G8" s="32"/>
      <c r="H8" s="32"/>
    </row>
    <row r="9" spans="1:8" ht="14.25">
      <c r="A9" s="32"/>
      <c r="B9" s="113" t="s">
        <v>48</v>
      </c>
      <c r="C9" s="114" t="e">
        <f>'Wskaźniki ilościowe'!G10</f>
        <v>#DIV/0!</v>
      </c>
      <c r="D9" s="115" t="e">
        <f>IF(C9&gt;=1.4,3,IF(C9&gt;=1.2,2,IF(C9&gt;=0.8,1,0)))</f>
        <v>#DIV/0!</v>
      </c>
      <c r="E9" s="115">
        <v>1</v>
      </c>
      <c r="F9" s="116" t="e">
        <f>D9*E9</f>
        <v>#DIV/0!</v>
      </c>
      <c r="G9" s="32"/>
      <c r="H9" s="32"/>
    </row>
    <row r="10" spans="1:8" ht="15" thickBot="1">
      <c r="A10" s="32"/>
      <c r="B10" s="117" t="s">
        <v>50</v>
      </c>
      <c r="C10" s="118" t="e">
        <f>'Wskaźniki ilościowe'!G11</f>
        <v>#DIV/0!</v>
      </c>
      <c r="D10" s="119" t="e">
        <f>IF('Ocena wskaźnikowa i rating'!F6="tak",IF('Zestawienie wyniku finansowego'!F19&gt;0,3,0),IF(C10&gt;=6,3,IF(C10&gt;=4,2,IF(C10&gt;=2,1,0))))</f>
        <v>#DIV/0!</v>
      </c>
      <c r="E10" s="119">
        <v>1.5</v>
      </c>
      <c r="F10" s="120" t="e">
        <f>D10*E10</f>
        <v>#DIV/0!</v>
      </c>
      <c r="G10" s="32"/>
      <c r="H10" s="32"/>
    </row>
    <row r="11" spans="1:8" ht="6" customHeight="1">
      <c r="A11" s="32"/>
      <c r="B11" s="43"/>
      <c r="C11" s="43"/>
      <c r="D11" s="43"/>
      <c r="E11" s="43"/>
      <c r="F11" s="43"/>
      <c r="G11" s="32"/>
      <c r="H11" s="32"/>
    </row>
    <row r="12" spans="1:8" ht="14.25">
      <c r="A12" s="32"/>
      <c r="B12" s="181" t="s">
        <v>123</v>
      </c>
      <c r="C12" s="43"/>
      <c r="D12" s="43"/>
      <c r="E12" s="43" t="e">
        <f>F7+F8+F9+F10+'Ocena wskaźnikowa i rating'!F23+'Ocena wskaźnikowa i rating'!F24+'Ocena wskaźnikowa i rating'!F25+'Ocena wskaźnikowa i rating'!F26+'Ocena wskaźnikowa i rating'!F28+'Ocena wskaźnikowa i rating'!F29+'Ocena wskaźnikowa i rating'!F30+'Ocena wskaźnikowa i rating'!F31</f>
        <v>#DIV/0!</v>
      </c>
      <c r="F12" s="43"/>
      <c r="G12" s="32"/>
      <c r="H12" s="32"/>
    </row>
    <row r="13" spans="1:8" ht="14.25">
      <c r="A13" s="32"/>
      <c r="B13" s="182" t="s">
        <v>64</v>
      </c>
      <c r="C13" s="43"/>
      <c r="D13" s="43"/>
      <c r="E13" s="43" t="e">
        <f>IF(E12&lt;12,"D (zła, trudności)",IF(E12&lt;=14.9,"C (niska)",IF(E12&lt;=19.9,"B- (zadowalająca)",IF(E12&lt;=24.9,"B+ (dobra)",IF(E12&lt;=30,"A (wysoka)")))))</f>
        <v>#DIV/0!</v>
      </c>
      <c r="F13" s="43"/>
      <c r="G13" s="32"/>
      <c r="H13" s="32"/>
    </row>
    <row r="14" spans="1:8" ht="14.25">
      <c r="A14" s="32"/>
      <c r="B14" s="43"/>
      <c r="C14" s="43"/>
      <c r="D14" s="43"/>
      <c r="E14" s="43"/>
      <c r="F14" s="43"/>
      <c r="G14" s="32"/>
      <c r="H14" s="32"/>
    </row>
    <row r="15" spans="2:6" ht="16.5" thickBot="1">
      <c r="B15" s="179" t="s">
        <v>122</v>
      </c>
      <c r="C15" s="180">
        <f>'Wskaźniki ilościowe'!H7</f>
        <v>0</v>
      </c>
      <c r="D15" s="43"/>
      <c r="E15" s="43"/>
      <c r="F15" s="43"/>
    </row>
    <row r="16" spans="2:6" ht="39" thickBot="1">
      <c r="B16" s="106" t="s">
        <v>111</v>
      </c>
      <c r="C16" s="107" t="s">
        <v>112</v>
      </c>
      <c r="D16" s="107" t="s">
        <v>113</v>
      </c>
      <c r="E16" s="107" t="s">
        <v>114</v>
      </c>
      <c r="F16" s="108" t="s">
        <v>115</v>
      </c>
    </row>
    <row r="17" spans="2:6" ht="14.25">
      <c r="B17" s="109" t="s">
        <v>45</v>
      </c>
      <c r="C17" s="110" t="e">
        <f>'Wskaźniki ilościowe'!H8</f>
        <v>#DIV/0!</v>
      </c>
      <c r="D17" s="111" t="e">
        <f>IF(C17&gt;=5%,3,IF(C17&gt;=2.5%,2,IF(C17&gt;1%,1,IF(C17&lt;=1%,0))))</f>
        <v>#DIV/0!</v>
      </c>
      <c r="E17" s="111">
        <v>1.5</v>
      </c>
      <c r="F17" s="112" t="e">
        <f>D17*E17</f>
        <v>#DIV/0!</v>
      </c>
    </row>
    <row r="18" spans="2:6" ht="14.25">
      <c r="B18" s="113" t="s">
        <v>47</v>
      </c>
      <c r="C18" s="114" t="e">
        <f>'Wskaźniki ilościowe'!H9</f>
        <v>#DIV/0!</v>
      </c>
      <c r="D18" s="115" t="e">
        <f>IF(C18&gt;=1.8,3,IF(C18&gt;=1.3,2,IF(C18&gt;=1,1,0)))</f>
        <v>#DIV/0!</v>
      </c>
      <c r="E18" s="115">
        <v>1</v>
      </c>
      <c r="F18" s="116" t="e">
        <f>D18*E18</f>
        <v>#DIV/0!</v>
      </c>
    </row>
    <row r="19" spans="2:6" ht="14.25">
      <c r="B19" s="113" t="s">
        <v>48</v>
      </c>
      <c r="C19" s="114" t="e">
        <f>'Wskaźniki ilościowe'!H10</f>
        <v>#DIV/0!</v>
      </c>
      <c r="D19" s="115" t="e">
        <f>IF(C19&gt;=1.4,3,IF(C19&gt;=1.2,2,IF(C19&gt;=0.8,1,0)))</f>
        <v>#DIV/0!</v>
      </c>
      <c r="E19" s="115">
        <v>1</v>
      </c>
      <c r="F19" s="116" t="e">
        <f>D19*E19</f>
        <v>#DIV/0!</v>
      </c>
    </row>
    <row r="20" spans="2:6" ht="15" thickBot="1">
      <c r="B20" s="117" t="s">
        <v>50</v>
      </c>
      <c r="C20" s="118" t="e">
        <f>'Wskaźniki ilościowe'!H11</f>
        <v>#DIV/0!</v>
      </c>
      <c r="D20" s="119" t="e">
        <f>IF('Ocena wskaźnikowa i rating'!F6="tak",IF('Zestawienie wyniku finansowego'!F19&gt;0,3,0),IF(C20&gt;=6,3,IF(C20&gt;=4,2,IF(C20&gt;=2,1,0))))</f>
        <v>#DIV/0!</v>
      </c>
      <c r="E20" s="119">
        <v>1.5</v>
      </c>
      <c r="F20" s="120" t="e">
        <f>D20*E20</f>
        <v>#DIV/0!</v>
      </c>
    </row>
    <row r="21" spans="2:6" ht="6" customHeight="1">
      <c r="B21" s="43"/>
      <c r="C21" s="43"/>
      <c r="D21" s="43"/>
      <c r="E21" s="43"/>
      <c r="F21" s="43"/>
    </row>
    <row r="22" spans="2:6" ht="14.25">
      <c r="B22" s="181" t="s">
        <v>123</v>
      </c>
      <c r="C22" s="43"/>
      <c r="D22" s="43"/>
      <c r="E22" s="43" t="e">
        <f>F17+F18+F19+F20+'Ocena wskaźnikowa i rating'!F23+'Ocena wskaźnikowa i rating'!F24+'Ocena wskaźnikowa i rating'!F25+'Ocena wskaźnikowa i rating'!F26+'Ocena wskaźnikowa i rating'!F28+'Ocena wskaźnikowa i rating'!F29+'Ocena wskaźnikowa i rating'!F30+'Ocena wskaźnikowa i rating'!F31</f>
        <v>#DIV/0!</v>
      </c>
      <c r="F22" s="43"/>
    </row>
    <row r="23" spans="2:6" ht="14.25">
      <c r="B23" s="182" t="s">
        <v>64</v>
      </c>
      <c r="C23" s="43"/>
      <c r="D23" s="43"/>
      <c r="E23" s="43" t="e">
        <f>IF(E22&lt;12,"D (zła, trudności)",IF(E22&lt;=14.9,"C (niska)",IF(E22&lt;=19.9,"B- (zadowalająca)",IF(E22&lt;=24.9,"B+ (dobra)",IF(E22&lt;=30,"A (wysoka)")))))</f>
        <v>#DIV/0!</v>
      </c>
      <c r="F23" s="43"/>
    </row>
    <row r="24" spans="2:6" ht="14.25">
      <c r="B24" s="43"/>
      <c r="C24" s="43"/>
      <c r="D24" s="43"/>
      <c r="E24" s="43"/>
      <c r="F24" s="43"/>
    </row>
    <row r="25" spans="2:6" ht="16.5" thickBot="1">
      <c r="B25" s="179" t="s">
        <v>122</v>
      </c>
      <c r="C25" s="180">
        <f>'Wskaźniki ilościowe'!I7</f>
        <v>0</v>
      </c>
      <c r="D25" s="43"/>
      <c r="E25" s="43"/>
      <c r="F25" s="43"/>
    </row>
    <row r="26" spans="2:6" ht="39" thickBot="1">
      <c r="B26" s="106" t="s">
        <v>111</v>
      </c>
      <c r="C26" s="107" t="s">
        <v>112</v>
      </c>
      <c r="D26" s="107" t="s">
        <v>113</v>
      </c>
      <c r="E26" s="107" t="s">
        <v>114</v>
      </c>
      <c r="F26" s="108" t="s">
        <v>115</v>
      </c>
    </row>
    <row r="27" spans="2:6" ht="14.25">
      <c r="B27" s="109" t="s">
        <v>45</v>
      </c>
      <c r="C27" s="110" t="e">
        <f>'Wskaźniki ilościowe'!I8</f>
        <v>#DIV/0!</v>
      </c>
      <c r="D27" s="111" t="e">
        <f>IF(C27&gt;=5%,3,IF(C27&gt;=2.5%,2,IF(C27&gt;1%,1,IF(C27&lt;=1%,0))))</f>
        <v>#DIV/0!</v>
      </c>
      <c r="E27" s="111">
        <v>1.5</v>
      </c>
      <c r="F27" s="112" t="e">
        <f>D27*E27</f>
        <v>#DIV/0!</v>
      </c>
    </row>
    <row r="28" spans="2:6" ht="14.25">
      <c r="B28" s="113" t="s">
        <v>47</v>
      </c>
      <c r="C28" s="114" t="e">
        <f>'Wskaźniki ilościowe'!I9</f>
        <v>#DIV/0!</v>
      </c>
      <c r="D28" s="115" t="e">
        <f>IF(C28&gt;=1.8,3,IF(C28&gt;=1.3,2,IF(C28&gt;=1,1,0)))</f>
        <v>#DIV/0!</v>
      </c>
      <c r="E28" s="115">
        <v>1</v>
      </c>
      <c r="F28" s="116" t="e">
        <f>D28*E28</f>
        <v>#DIV/0!</v>
      </c>
    </row>
    <row r="29" spans="2:6" ht="14.25">
      <c r="B29" s="113" t="s">
        <v>48</v>
      </c>
      <c r="C29" s="114" t="e">
        <f>'Wskaźniki ilościowe'!I10</f>
        <v>#DIV/0!</v>
      </c>
      <c r="D29" s="115" t="e">
        <f>IF(C29&gt;=1.4,3,IF(C29&gt;=1.2,2,IF(C29&gt;=0.8,1,0)))</f>
        <v>#DIV/0!</v>
      </c>
      <c r="E29" s="115">
        <v>1</v>
      </c>
      <c r="F29" s="116" t="e">
        <f>D29*E29</f>
        <v>#DIV/0!</v>
      </c>
    </row>
    <row r="30" spans="2:6" ht="15" thickBot="1">
      <c r="B30" s="117" t="s">
        <v>50</v>
      </c>
      <c r="C30" s="118" t="e">
        <f>'Wskaźniki ilościowe'!I11</f>
        <v>#DIV/0!</v>
      </c>
      <c r="D30" s="119" t="e">
        <f>IF('Ocena wskaźnikowa i rating'!F6="tak",IF('Zestawienie wyniku finansowego'!F19&gt;0,3,0),IF(C30&gt;=6,3,IF(C30&gt;=4,2,IF(C30&gt;=2,1,0))))</f>
        <v>#DIV/0!</v>
      </c>
      <c r="E30" s="119">
        <v>1.5</v>
      </c>
      <c r="F30" s="120" t="e">
        <f>D30*E30</f>
        <v>#DIV/0!</v>
      </c>
    </row>
    <row r="31" spans="2:6" ht="6" customHeight="1">
      <c r="B31" s="43"/>
      <c r="C31" s="43"/>
      <c r="D31" s="43"/>
      <c r="E31" s="43"/>
      <c r="F31" s="43"/>
    </row>
    <row r="32" spans="2:6" ht="14.25">
      <c r="B32" s="181" t="s">
        <v>123</v>
      </c>
      <c r="C32" s="43"/>
      <c r="D32" s="43"/>
      <c r="E32" s="43" t="e">
        <f>F27+F28+F29+F30+'Ocena wskaźnikowa i rating'!F23+'Ocena wskaźnikowa i rating'!F24+'Ocena wskaźnikowa i rating'!F25+'Ocena wskaźnikowa i rating'!F26+'Ocena wskaźnikowa i rating'!F28+'Ocena wskaźnikowa i rating'!F29+'Ocena wskaźnikowa i rating'!F30+'Ocena wskaźnikowa i rating'!F31</f>
        <v>#DIV/0!</v>
      </c>
      <c r="F32" s="43"/>
    </row>
    <row r="33" spans="2:6" ht="14.25">
      <c r="B33" s="182" t="s">
        <v>64</v>
      </c>
      <c r="C33" s="43"/>
      <c r="D33" s="43"/>
      <c r="E33" s="43" t="e">
        <f>IF(E32&lt;12,"D (zła, trudności)",IF(E32&lt;=14.9,"C (niska)",IF(E32&lt;=19.9,"B- (zadowalająca)",IF(E32&lt;=24.9,"B+ (dobra)",IF(E32&lt;=30,"A (wysoka)")))))</f>
        <v>#DIV/0!</v>
      </c>
      <c r="F33" s="43"/>
    </row>
    <row r="34" spans="2:6" ht="14.25">
      <c r="B34" s="43"/>
      <c r="C34" s="43"/>
      <c r="D34" s="43"/>
      <c r="E34" s="43"/>
      <c r="F34" s="43"/>
    </row>
    <row r="35" spans="2:6" ht="16.5" thickBot="1">
      <c r="B35" s="179" t="s">
        <v>122</v>
      </c>
      <c r="C35" s="180">
        <f>'Wskaźniki ilościowe'!J7</f>
        <v>0</v>
      </c>
      <c r="D35" s="43"/>
      <c r="E35" s="43"/>
      <c r="F35" s="43"/>
    </row>
    <row r="36" spans="2:6" ht="39" thickBot="1">
      <c r="B36" s="106" t="s">
        <v>111</v>
      </c>
      <c r="C36" s="107" t="s">
        <v>112</v>
      </c>
      <c r="D36" s="107" t="s">
        <v>113</v>
      </c>
      <c r="E36" s="107" t="s">
        <v>114</v>
      </c>
      <c r="F36" s="108" t="s">
        <v>115</v>
      </c>
    </row>
    <row r="37" spans="2:6" ht="14.25">
      <c r="B37" s="109" t="s">
        <v>45</v>
      </c>
      <c r="C37" s="110" t="e">
        <f>'Wskaźniki ilościowe'!J8</f>
        <v>#DIV/0!</v>
      </c>
      <c r="D37" s="111" t="e">
        <f>IF(C37&gt;=5%,3,IF(C37&gt;=2.5%,2,IF(C37&gt;1%,1,IF(C37&lt;=1%,0))))</f>
        <v>#DIV/0!</v>
      </c>
      <c r="E37" s="111">
        <v>1.5</v>
      </c>
      <c r="F37" s="112" t="e">
        <f>D37*E37</f>
        <v>#DIV/0!</v>
      </c>
    </row>
    <row r="38" spans="2:6" ht="14.25">
      <c r="B38" s="113" t="s">
        <v>47</v>
      </c>
      <c r="C38" s="114" t="e">
        <f>'Wskaźniki ilościowe'!J9</f>
        <v>#DIV/0!</v>
      </c>
      <c r="D38" s="115" t="e">
        <f>IF(C38&gt;=1.8,3,IF(C38&gt;=1.3,2,IF(C38&gt;=1,1,0)))</f>
        <v>#DIV/0!</v>
      </c>
      <c r="E38" s="115">
        <v>1</v>
      </c>
      <c r="F38" s="116" t="e">
        <f>D38*E38</f>
        <v>#DIV/0!</v>
      </c>
    </row>
    <row r="39" spans="2:6" ht="14.25">
      <c r="B39" s="113" t="s">
        <v>48</v>
      </c>
      <c r="C39" s="114" t="e">
        <f>'Wskaźniki ilościowe'!J10</f>
        <v>#DIV/0!</v>
      </c>
      <c r="D39" s="115" t="e">
        <f>IF(C39&gt;=1.4,3,IF(C39&gt;=1.2,2,IF(C39&gt;=0.8,1,0)))</f>
        <v>#DIV/0!</v>
      </c>
      <c r="E39" s="115">
        <v>1</v>
      </c>
      <c r="F39" s="116" t="e">
        <f>D39*E39</f>
        <v>#DIV/0!</v>
      </c>
    </row>
    <row r="40" spans="2:6" ht="15" thickBot="1">
      <c r="B40" s="117" t="s">
        <v>50</v>
      </c>
      <c r="C40" s="118" t="e">
        <f>'Wskaźniki ilościowe'!J11</f>
        <v>#DIV/0!</v>
      </c>
      <c r="D40" s="119" t="e">
        <f>IF('Ocena wskaźnikowa i rating'!F6="tak",IF('Zestawienie wyniku finansowego'!F19&gt;0,3,0),IF(C40&gt;=6,3,IF(C40&gt;=4,2,IF(C40&gt;=2,1,0))))</f>
        <v>#DIV/0!</v>
      </c>
      <c r="E40" s="119">
        <v>1.5</v>
      </c>
      <c r="F40" s="120" t="e">
        <f>D40*E40</f>
        <v>#DIV/0!</v>
      </c>
    </row>
    <row r="41" spans="2:6" ht="6" customHeight="1">
      <c r="B41" s="43"/>
      <c r="C41" s="43"/>
      <c r="D41" s="43"/>
      <c r="E41" s="43"/>
      <c r="F41" s="43"/>
    </row>
    <row r="42" spans="2:6" ht="14.25">
      <c r="B42" s="181" t="s">
        <v>123</v>
      </c>
      <c r="C42" s="43"/>
      <c r="D42" s="43"/>
      <c r="E42" s="43" t="e">
        <f>F37+F38+F39+F40+'Ocena wskaźnikowa i rating'!F23+'Ocena wskaźnikowa i rating'!F24+'Ocena wskaźnikowa i rating'!F25+'Ocena wskaźnikowa i rating'!F26+'Ocena wskaźnikowa i rating'!F28+'Ocena wskaźnikowa i rating'!F29+'Ocena wskaźnikowa i rating'!F30+'Ocena wskaźnikowa i rating'!F31</f>
        <v>#DIV/0!</v>
      </c>
      <c r="F42" s="43"/>
    </row>
    <row r="43" spans="2:6" ht="14.25">
      <c r="B43" s="182" t="s">
        <v>64</v>
      </c>
      <c r="C43" s="43"/>
      <c r="D43" s="43"/>
      <c r="E43" s="43" t="e">
        <f>IF(E42&lt;12,"D (zła, trudności)",IF(E42&lt;=14.9,"C (niska)",IF(E42&lt;=19.9,"B- (zadowalająca)",IF(E42&lt;=24.9,"B+ (dobra)",IF(E42&lt;=30,"A (wysoka)")))))</f>
        <v>#DIV/0!</v>
      </c>
      <c r="F43" s="43"/>
    </row>
    <row r="44" spans="2:6" ht="14.25">
      <c r="B44" s="43"/>
      <c r="C44" s="43"/>
      <c r="D44" s="43"/>
      <c r="E44" s="43"/>
      <c r="F44" s="43"/>
    </row>
    <row r="45" spans="2:6" ht="16.5" thickBot="1">
      <c r="B45" s="179" t="s">
        <v>122</v>
      </c>
      <c r="C45" s="180">
        <f>'Wskaźniki ilościowe'!K7</f>
        <v>0</v>
      </c>
      <c r="D45" s="43"/>
      <c r="E45" s="43"/>
      <c r="F45" s="43"/>
    </row>
    <row r="46" spans="2:6" ht="39" thickBot="1">
      <c r="B46" s="106" t="s">
        <v>111</v>
      </c>
      <c r="C46" s="107" t="s">
        <v>112</v>
      </c>
      <c r="D46" s="107" t="s">
        <v>113</v>
      </c>
      <c r="E46" s="107" t="s">
        <v>114</v>
      </c>
      <c r="F46" s="108" t="s">
        <v>115</v>
      </c>
    </row>
    <row r="47" spans="2:6" ht="14.25">
      <c r="B47" s="109" t="s">
        <v>45</v>
      </c>
      <c r="C47" s="110" t="e">
        <f>'Wskaźniki ilościowe'!K8</f>
        <v>#DIV/0!</v>
      </c>
      <c r="D47" s="111" t="e">
        <f>IF(C47&gt;=5%,3,IF(C47&gt;=2.5%,2,IF(C47&gt;1%,1,IF(C47&lt;=1%,0))))</f>
        <v>#DIV/0!</v>
      </c>
      <c r="E47" s="111">
        <v>1.5</v>
      </c>
      <c r="F47" s="112" t="e">
        <f>D47*E47</f>
        <v>#DIV/0!</v>
      </c>
    </row>
    <row r="48" spans="2:6" ht="14.25">
      <c r="B48" s="113" t="s">
        <v>47</v>
      </c>
      <c r="C48" s="114" t="e">
        <f>'Wskaźniki ilościowe'!K9</f>
        <v>#DIV/0!</v>
      </c>
      <c r="D48" s="115" t="e">
        <f>IF(C48&gt;=1.8,3,IF(C48&gt;=1.3,2,IF(C48&gt;=1,1,0)))</f>
        <v>#DIV/0!</v>
      </c>
      <c r="E48" s="115">
        <v>1</v>
      </c>
      <c r="F48" s="116" t="e">
        <f>D48*E48</f>
        <v>#DIV/0!</v>
      </c>
    </row>
    <row r="49" spans="2:6" ht="14.25">
      <c r="B49" s="113" t="s">
        <v>48</v>
      </c>
      <c r="C49" s="114" t="e">
        <f>'Wskaźniki ilościowe'!K10</f>
        <v>#DIV/0!</v>
      </c>
      <c r="D49" s="115" t="e">
        <f>IF(C49&gt;=1.4,3,IF(C49&gt;=1.2,2,IF(C49&gt;=0.8,1,0)))</f>
        <v>#DIV/0!</v>
      </c>
      <c r="E49" s="115">
        <v>1</v>
      </c>
      <c r="F49" s="116" t="e">
        <f>D49*E49</f>
        <v>#DIV/0!</v>
      </c>
    </row>
    <row r="50" spans="2:6" ht="15" thickBot="1">
      <c r="B50" s="117" t="s">
        <v>50</v>
      </c>
      <c r="C50" s="118" t="e">
        <f>'Wskaźniki ilościowe'!K11</f>
        <v>#DIV/0!</v>
      </c>
      <c r="D50" s="119" t="e">
        <f>IF('Ocena wskaźnikowa i rating'!F6="tak",IF('Zestawienie wyniku finansowego'!F19&gt;0,3,0),IF(C50&gt;=6,3,IF(C50&gt;=4,2,IF(C50&gt;=2,1,0))))</f>
        <v>#DIV/0!</v>
      </c>
      <c r="E50" s="119">
        <v>1.5</v>
      </c>
      <c r="F50" s="120" t="e">
        <f>D50*E50</f>
        <v>#DIV/0!</v>
      </c>
    </row>
    <row r="51" spans="2:6" ht="6" customHeight="1">
      <c r="B51" s="43"/>
      <c r="C51" s="43"/>
      <c r="D51" s="43"/>
      <c r="E51" s="43"/>
      <c r="F51" s="43"/>
    </row>
    <row r="52" spans="2:6" ht="14.25">
      <c r="B52" s="181" t="s">
        <v>123</v>
      </c>
      <c r="C52" s="43"/>
      <c r="D52" s="43"/>
      <c r="E52" s="43" t="e">
        <f>F47+F48+F49+F50+'Ocena wskaźnikowa i rating'!F23+'Ocena wskaźnikowa i rating'!F24+'Ocena wskaźnikowa i rating'!F25+'Ocena wskaźnikowa i rating'!F26+'Ocena wskaźnikowa i rating'!F28+'Ocena wskaźnikowa i rating'!F29+'Ocena wskaźnikowa i rating'!F30+'Ocena wskaźnikowa i rating'!F31</f>
        <v>#DIV/0!</v>
      </c>
      <c r="F52" s="43"/>
    </row>
    <row r="53" spans="2:6" ht="14.25">
      <c r="B53" s="182" t="s">
        <v>64</v>
      </c>
      <c r="C53" s="43"/>
      <c r="D53" s="43"/>
      <c r="E53" s="43" t="e">
        <f>IF(E52&lt;12,"D (zła, trudności)",IF(E52&lt;=14.9,"C (niska)",IF(E52&lt;=19.9,"B- (zadowalająca)",IF(E52&lt;=24.9,"B+ (dobra)",IF(E52&lt;=30,"A (wysoka)")))))</f>
        <v>#DIV/0!</v>
      </c>
      <c r="F53" s="43"/>
    </row>
    <row r="54" spans="2:6" ht="14.25">
      <c r="B54" s="182"/>
      <c r="C54" s="43"/>
      <c r="D54" s="43"/>
      <c r="E54" s="43"/>
      <c r="F54" s="43"/>
    </row>
    <row r="55" spans="2:6" ht="16.5" thickBot="1">
      <c r="B55" s="179" t="s">
        <v>122</v>
      </c>
      <c r="C55" s="180">
        <f>'Wskaźniki ilościowe'!L7</f>
        <v>0</v>
      </c>
      <c r="D55" s="43"/>
      <c r="E55" s="43"/>
      <c r="F55" s="43"/>
    </row>
    <row r="56" spans="2:6" ht="39" thickBot="1">
      <c r="B56" s="106" t="s">
        <v>111</v>
      </c>
      <c r="C56" s="107" t="s">
        <v>112</v>
      </c>
      <c r="D56" s="107" t="s">
        <v>113</v>
      </c>
      <c r="E56" s="107" t="s">
        <v>114</v>
      </c>
      <c r="F56" s="108" t="s">
        <v>115</v>
      </c>
    </row>
    <row r="57" spans="2:6" ht="14.25">
      <c r="B57" s="109" t="s">
        <v>45</v>
      </c>
      <c r="C57" s="110" t="e">
        <f>'Wskaźniki ilościowe'!L8</f>
        <v>#DIV/0!</v>
      </c>
      <c r="D57" s="111" t="e">
        <f>IF(C57&gt;=5%,3,IF(C57&gt;=2.5%,2,IF(C57&gt;1%,1,IF(C57&lt;=1%,0))))</f>
        <v>#DIV/0!</v>
      </c>
      <c r="E57" s="111">
        <v>1.5</v>
      </c>
      <c r="F57" s="112" t="e">
        <f>D57*E57</f>
        <v>#DIV/0!</v>
      </c>
    </row>
    <row r="58" spans="2:6" ht="14.25">
      <c r="B58" s="113" t="s">
        <v>47</v>
      </c>
      <c r="C58" s="114" t="e">
        <f>'Wskaźniki ilościowe'!L9</f>
        <v>#DIV/0!</v>
      </c>
      <c r="D58" s="115" t="e">
        <f>IF(C58&gt;=1.8,3,IF(C58&gt;=1.3,2,IF(C58&gt;=1,1,0)))</f>
        <v>#DIV/0!</v>
      </c>
      <c r="E58" s="115">
        <v>1</v>
      </c>
      <c r="F58" s="116" t="e">
        <f>D58*E58</f>
        <v>#DIV/0!</v>
      </c>
    </row>
    <row r="59" spans="2:6" ht="14.25">
      <c r="B59" s="113" t="s">
        <v>48</v>
      </c>
      <c r="C59" s="114" t="e">
        <f>'Wskaźniki ilościowe'!L10</f>
        <v>#DIV/0!</v>
      </c>
      <c r="D59" s="115" t="e">
        <f>IF(C59&gt;=1.4,3,IF(C59&gt;=1.2,2,IF(C59&gt;=0.8,1,0)))</f>
        <v>#DIV/0!</v>
      </c>
      <c r="E59" s="115">
        <v>1</v>
      </c>
      <c r="F59" s="116" t="e">
        <f>D59*E59</f>
        <v>#DIV/0!</v>
      </c>
    </row>
    <row r="60" spans="2:6" ht="15" thickBot="1">
      <c r="B60" s="117" t="s">
        <v>50</v>
      </c>
      <c r="C60" s="118" t="e">
        <f>'Wskaźniki ilościowe'!L11</f>
        <v>#DIV/0!</v>
      </c>
      <c r="D60" s="119" t="e">
        <f>IF('Ocena wskaźnikowa i rating'!F6="tak",IF('Zestawienie wyniku finansowego'!F19&gt;0,3,0),IF(C60&gt;=6,3,IF(C60&gt;=4,2,IF(C60&gt;=2,1,0))))</f>
        <v>#DIV/0!</v>
      </c>
      <c r="E60" s="119">
        <v>1.5</v>
      </c>
      <c r="F60" s="120" t="e">
        <f>D60*E60</f>
        <v>#DIV/0!</v>
      </c>
    </row>
    <row r="61" spans="2:6" ht="6" customHeight="1">
      <c r="B61" s="43"/>
      <c r="C61" s="43"/>
      <c r="D61" s="43"/>
      <c r="E61" s="43"/>
      <c r="F61" s="43"/>
    </row>
    <row r="62" spans="2:6" ht="14.25">
      <c r="B62" s="181" t="s">
        <v>123</v>
      </c>
      <c r="C62" s="43"/>
      <c r="D62" s="43"/>
      <c r="E62" s="43" t="e">
        <f>F57+F58+F59+F60+'Ocena wskaźnikowa i rating'!F23+'Ocena wskaźnikowa i rating'!F24+'Ocena wskaźnikowa i rating'!F25+'Ocena wskaźnikowa i rating'!F26+'Ocena wskaźnikowa i rating'!F28+'Ocena wskaźnikowa i rating'!F29+'Ocena wskaźnikowa i rating'!F30+'Ocena wskaźnikowa i rating'!F31</f>
        <v>#DIV/0!</v>
      </c>
      <c r="F62" s="43"/>
    </row>
    <row r="63" spans="2:6" ht="14.25">
      <c r="B63" s="182" t="s">
        <v>64</v>
      </c>
      <c r="C63" s="43"/>
      <c r="D63" s="43"/>
      <c r="E63" s="43" t="e">
        <f>IF(E62&lt;12,"D (zła, trudności)",IF(E62&lt;=14.9,"C (niska)",IF(E62&lt;=19.9,"B- (zadowalająca)",IF(E62&lt;=24.9,"B+ (dobra)",IF(E62&lt;=30,"A (wysoka)")))))</f>
        <v>#DIV/0!</v>
      </c>
      <c r="F63" s="43"/>
    </row>
  </sheetData>
  <sheetProtection password="EEAB" sheet="1" objects="1" scenarios="1"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40.59765625" style="0" customWidth="1"/>
    <col min="3" max="3" width="20.59765625" style="0" customWidth="1"/>
    <col min="5" max="5" width="10.69921875" style="0" bestFit="1" customWidth="1"/>
  </cols>
  <sheetData>
    <row r="1" spans="1:3" ht="14.25">
      <c r="A1" s="32"/>
      <c r="B1" s="32"/>
      <c r="C1" s="32"/>
    </row>
    <row r="2" spans="1:3" ht="14.25">
      <c r="A2" s="32"/>
      <c r="B2" s="32"/>
      <c r="C2" s="32"/>
    </row>
    <row r="3" spans="1:3" ht="45" customHeight="1">
      <c r="A3" s="32"/>
      <c r="B3" s="211" t="s">
        <v>117</v>
      </c>
      <c r="C3" s="212"/>
    </row>
    <row r="4" spans="1:3" ht="14.25">
      <c r="A4" s="32"/>
      <c r="B4" s="43"/>
      <c r="C4" s="43"/>
    </row>
    <row r="5" spans="1:3" ht="15" thickBot="1">
      <c r="A5" s="32"/>
      <c r="B5" s="43"/>
      <c r="C5" s="43"/>
    </row>
    <row r="6" spans="1:3" ht="14.25">
      <c r="A6" s="32"/>
      <c r="B6" s="169" t="s">
        <v>99</v>
      </c>
      <c r="C6" s="170"/>
    </row>
    <row r="7" spans="1:3" ht="28.5">
      <c r="A7" s="32"/>
      <c r="B7" s="171" t="s">
        <v>105</v>
      </c>
      <c r="C7" s="172"/>
    </row>
    <row r="8" spans="1:3" ht="14.25">
      <c r="A8" s="32"/>
      <c r="B8" s="171" t="s">
        <v>100</v>
      </c>
      <c r="C8" s="172"/>
    </row>
    <row r="9" spans="1:3" ht="14.25">
      <c r="A9" s="32"/>
      <c r="B9" s="171" t="s">
        <v>101</v>
      </c>
      <c r="C9" s="172"/>
    </row>
    <row r="10" spans="1:3" ht="14.25">
      <c r="A10" s="32"/>
      <c r="B10" s="171" t="s">
        <v>102</v>
      </c>
      <c r="C10" s="172"/>
    </row>
    <row r="11" spans="1:3" ht="29.25" thickBot="1">
      <c r="A11" s="32"/>
      <c r="B11" s="173" t="s">
        <v>103</v>
      </c>
      <c r="C11" s="174"/>
    </row>
    <row r="12" spans="1:3" ht="15.75" thickBot="1">
      <c r="A12" s="32"/>
      <c r="B12" s="175" t="s">
        <v>104</v>
      </c>
      <c r="C12" s="176">
        <f>C6-(C7+C8+(C9*2%)+(C10*5%)+C11)</f>
        <v>0</v>
      </c>
    </row>
    <row r="13" spans="1:3" ht="15" thickBot="1">
      <c r="A13" s="32"/>
      <c r="B13" s="177" t="s">
        <v>106</v>
      </c>
      <c r="C13" s="178"/>
    </row>
    <row r="14" spans="1:3" ht="30" customHeight="1" thickBot="1">
      <c r="A14" s="32"/>
      <c r="B14" s="175" t="s">
        <v>107</v>
      </c>
      <c r="C14" s="183" t="e">
        <f>C12/C13</f>
        <v>#DIV/0!</v>
      </c>
    </row>
    <row r="15" spans="1:3" ht="14.25">
      <c r="A15" s="32"/>
      <c r="B15" s="43"/>
      <c r="C15" s="126"/>
    </row>
    <row r="16" spans="1:3" ht="34.5" customHeight="1">
      <c r="A16" s="32"/>
      <c r="B16" s="213" t="e">
        <f>IF(C14&gt;=100%,"Poręczenie może zostać przyjęte do dalszych obliczeń wartości zabezpieczenia.",IF(C14&lt;100%,"Poręczenie nie może zostać przyjęte do dalszych obliczeń wartości zabezpieczenia.",))</f>
        <v>#DIV/0!</v>
      </c>
      <c r="C16" s="214"/>
    </row>
    <row r="17" spans="1:3" ht="14.25">
      <c r="A17" s="32"/>
      <c r="B17" s="43"/>
      <c r="C17" s="126"/>
    </row>
    <row r="18" spans="1:3" ht="14.25">
      <c r="A18" s="32"/>
      <c r="B18" s="32"/>
      <c r="C18" s="32"/>
    </row>
    <row r="19" spans="1:3" ht="14.25">
      <c r="A19" s="32"/>
      <c r="B19" s="32"/>
      <c r="C19" s="32"/>
    </row>
  </sheetData>
  <sheetProtection password="EEAB" sheet="1" objects="1" scenarios="1"/>
  <mergeCells count="2">
    <mergeCell ref="B3:C3"/>
    <mergeCell ref="B16:C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4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35.59765625" style="0" customWidth="1"/>
    <col min="3" max="3" width="20.59765625" style="0" customWidth="1"/>
    <col min="4" max="4" width="10.59765625" style="0" customWidth="1"/>
    <col min="5" max="5" width="15.59765625" style="0" customWidth="1"/>
    <col min="6" max="6" width="10.59765625" style="0" customWidth="1"/>
  </cols>
  <sheetData>
    <row r="1" ht="14.25">
      <c r="C1" s="1"/>
    </row>
    <row r="2" ht="14.25">
      <c r="C2" s="1"/>
    </row>
    <row r="3" spans="2:6" ht="20.25">
      <c r="B3" s="42" t="s">
        <v>118</v>
      </c>
      <c r="C3" s="126"/>
      <c r="D3" s="43"/>
      <c r="E3" s="43"/>
      <c r="F3" s="43"/>
    </row>
    <row r="4" spans="2:6" ht="14.25">
      <c r="B4" s="43"/>
      <c r="C4" s="43"/>
      <c r="D4" s="43"/>
      <c r="E4" s="43"/>
      <c r="F4" s="43"/>
    </row>
    <row r="5" spans="2:6" ht="15" thickBot="1">
      <c r="B5" s="43"/>
      <c r="C5" s="43"/>
      <c r="D5" s="43"/>
      <c r="E5" s="43"/>
      <c r="F5" s="43"/>
    </row>
    <row r="6" spans="2:6" ht="15.75" thickBot="1">
      <c r="B6" s="44" t="s">
        <v>119</v>
      </c>
      <c r="C6" s="127"/>
      <c r="D6" s="43"/>
      <c r="E6" s="43"/>
      <c r="F6" s="43"/>
    </row>
    <row r="7" spans="2:6" ht="14.25">
      <c r="B7" s="43"/>
      <c r="C7" s="43"/>
      <c r="D7" s="43"/>
      <c r="E7" s="43"/>
      <c r="F7" s="43"/>
    </row>
    <row r="8" spans="2:6" ht="15" thickBot="1">
      <c r="B8" s="43"/>
      <c r="C8" s="43"/>
      <c r="D8" s="43"/>
      <c r="E8" s="43"/>
      <c r="F8" s="43"/>
    </row>
    <row r="9" spans="2:6" ht="26.25" thickBot="1">
      <c r="B9" s="134" t="s">
        <v>82</v>
      </c>
      <c r="C9" s="135" t="s">
        <v>83</v>
      </c>
      <c r="D9" s="136" t="s">
        <v>84</v>
      </c>
      <c r="E9" s="107" t="s">
        <v>85</v>
      </c>
      <c r="F9" s="137" t="s">
        <v>98</v>
      </c>
    </row>
    <row r="10" spans="2:6" ht="28.5" customHeight="1">
      <c r="B10" s="138" t="s">
        <v>87</v>
      </c>
      <c r="C10" s="139" t="s">
        <v>77</v>
      </c>
      <c r="D10" s="218"/>
      <c r="E10" s="219"/>
      <c r="F10" s="220"/>
    </row>
    <row r="11" spans="2:6" ht="14.25">
      <c r="B11" s="128" t="s">
        <v>88</v>
      </c>
      <c r="C11" s="129"/>
      <c r="D11" s="140">
        <v>0.6</v>
      </c>
      <c r="E11" s="141">
        <f>C11*D11</f>
        <v>0</v>
      </c>
      <c r="F11" s="142" t="e">
        <f>E11/C6</f>
        <v>#DIV/0!</v>
      </c>
    </row>
    <row r="12" spans="2:6" ht="14.25">
      <c r="B12" s="130" t="s">
        <v>89</v>
      </c>
      <c r="C12" s="131"/>
      <c r="D12" s="143">
        <v>0.6</v>
      </c>
      <c r="E12" s="144">
        <f>C12*D12</f>
        <v>0</v>
      </c>
      <c r="F12" s="145" t="e">
        <f>E12/C6</f>
        <v>#DIV/0!</v>
      </c>
    </row>
    <row r="13" spans="2:6" ht="14.25">
      <c r="B13" s="130" t="s">
        <v>90</v>
      </c>
      <c r="C13" s="131"/>
      <c r="D13" s="143">
        <v>0.6</v>
      </c>
      <c r="E13" s="144">
        <f>C13*D13</f>
        <v>0</v>
      </c>
      <c r="F13" s="145" t="e">
        <f>E13/C6</f>
        <v>#DIV/0!</v>
      </c>
    </row>
    <row r="14" spans="2:6" ht="14.25">
      <c r="B14" s="132" t="s">
        <v>91</v>
      </c>
      <c r="C14" s="133"/>
      <c r="D14" s="146">
        <v>0.6</v>
      </c>
      <c r="E14" s="147">
        <f>C14*D14</f>
        <v>0</v>
      </c>
      <c r="F14" s="148" t="e">
        <f>E14/C6</f>
        <v>#DIV/0!</v>
      </c>
    </row>
    <row r="15" spans="2:6" ht="14.25">
      <c r="B15" s="149" t="s">
        <v>92</v>
      </c>
      <c r="C15" s="150" t="s">
        <v>77</v>
      </c>
      <c r="D15" s="215"/>
      <c r="E15" s="216"/>
      <c r="F15" s="217"/>
    </row>
    <row r="16" spans="2:6" ht="14.25">
      <c r="B16" s="128" t="s">
        <v>88</v>
      </c>
      <c r="C16" s="129"/>
      <c r="D16" s="140">
        <v>0.7</v>
      </c>
      <c r="E16" s="141">
        <f>C16*D16</f>
        <v>0</v>
      </c>
      <c r="F16" s="142" t="e">
        <f>E16/C6</f>
        <v>#DIV/0!</v>
      </c>
    </row>
    <row r="17" spans="2:6" ht="14.25">
      <c r="B17" s="130" t="s">
        <v>89</v>
      </c>
      <c r="C17" s="131"/>
      <c r="D17" s="143">
        <v>0.7</v>
      </c>
      <c r="E17" s="144">
        <f>C17*D17</f>
        <v>0</v>
      </c>
      <c r="F17" s="145" t="e">
        <f>E17/C6</f>
        <v>#DIV/0!</v>
      </c>
    </row>
    <row r="18" spans="2:6" ht="14.25">
      <c r="B18" s="130" t="s">
        <v>90</v>
      </c>
      <c r="C18" s="131"/>
      <c r="D18" s="143">
        <v>0.7</v>
      </c>
      <c r="E18" s="144">
        <f>C18*D18</f>
        <v>0</v>
      </c>
      <c r="F18" s="145" t="e">
        <f>E18/C6</f>
        <v>#DIV/0!</v>
      </c>
    </row>
    <row r="19" spans="2:6" ht="14.25">
      <c r="B19" s="132" t="s">
        <v>91</v>
      </c>
      <c r="C19" s="133"/>
      <c r="D19" s="146">
        <v>0.7</v>
      </c>
      <c r="E19" s="147">
        <f>C19*D19</f>
        <v>0</v>
      </c>
      <c r="F19" s="148" t="e">
        <f>E19/C6</f>
        <v>#DIV/0!</v>
      </c>
    </row>
    <row r="20" spans="2:6" ht="28.5">
      <c r="B20" s="149" t="s">
        <v>93</v>
      </c>
      <c r="C20" s="150" t="s">
        <v>77</v>
      </c>
      <c r="D20" s="215"/>
      <c r="E20" s="216"/>
      <c r="F20" s="217"/>
    </row>
    <row r="21" spans="2:6" ht="14.25">
      <c r="B21" s="128" t="s">
        <v>88</v>
      </c>
      <c r="C21" s="129"/>
      <c r="D21" s="140">
        <v>1</v>
      </c>
      <c r="E21" s="141">
        <f>C21*D21</f>
        <v>0</v>
      </c>
      <c r="F21" s="142" t="e">
        <f>E21/C6</f>
        <v>#DIV/0!</v>
      </c>
    </row>
    <row r="22" spans="2:6" ht="14.25">
      <c r="B22" s="130" t="s">
        <v>89</v>
      </c>
      <c r="C22" s="131"/>
      <c r="D22" s="143">
        <v>1</v>
      </c>
      <c r="E22" s="144">
        <f>C22*D22</f>
        <v>0</v>
      </c>
      <c r="F22" s="145" t="e">
        <f>E22/C6</f>
        <v>#DIV/0!</v>
      </c>
    </row>
    <row r="23" spans="2:6" ht="14.25">
      <c r="B23" s="132" t="s">
        <v>90</v>
      </c>
      <c r="C23" s="133"/>
      <c r="D23" s="146">
        <v>1</v>
      </c>
      <c r="E23" s="147">
        <f>C23*D23</f>
        <v>0</v>
      </c>
      <c r="F23" s="148" t="e">
        <f>E23/C6</f>
        <v>#DIV/0!</v>
      </c>
    </row>
    <row r="24" spans="2:6" ht="14.25">
      <c r="B24" s="149" t="s">
        <v>94</v>
      </c>
      <c r="C24" s="150" t="s">
        <v>78</v>
      </c>
      <c r="D24" s="215"/>
      <c r="E24" s="216"/>
      <c r="F24" s="217"/>
    </row>
    <row r="25" spans="2:6" ht="14.25">
      <c r="B25" s="128" t="s">
        <v>88</v>
      </c>
      <c r="C25" s="129"/>
      <c r="D25" s="140">
        <v>0.8</v>
      </c>
      <c r="E25" s="141">
        <f>C25*D25</f>
        <v>0</v>
      </c>
      <c r="F25" s="142" t="e">
        <f>E25/C6</f>
        <v>#DIV/0!</v>
      </c>
    </row>
    <row r="26" spans="2:6" ht="14.25">
      <c r="B26" s="130" t="s">
        <v>89</v>
      </c>
      <c r="C26" s="131"/>
      <c r="D26" s="143">
        <v>0.8</v>
      </c>
      <c r="E26" s="144">
        <f>C26*D26</f>
        <v>0</v>
      </c>
      <c r="F26" s="145" t="e">
        <f>E26/C6</f>
        <v>#DIV/0!</v>
      </c>
    </row>
    <row r="27" spans="2:6" ht="14.25">
      <c r="B27" s="132" t="s">
        <v>90</v>
      </c>
      <c r="C27" s="133"/>
      <c r="D27" s="146">
        <v>0.8</v>
      </c>
      <c r="E27" s="147">
        <f>C27*D27</f>
        <v>0</v>
      </c>
      <c r="F27" s="148" t="e">
        <f>E27/C6</f>
        <v>#DIV/0!</v>
      </c>
    </row>
    <row r="28" spans="2:6" ht="45">
      <c r="B28" s="149" t="s">
        <v>95</v>
      </c>
      <c r="C28" s="150" t="s">
        <v>79</v>
      </c>
      <c r="D28" s="215"/>
      <c r="E28" s="216"/>
      <c r="F28" s="217"/>
    </row>
    <row r="29" spans="2:6" ht="14.25">
      <c r="B29" s="128" t="s">
        <v>88</v>
      </c>
      <c r="C29" s="129"/>
      <c r="D29" s="140">
        <v>0.9</v>
      </c>
      <c r="E29" s="141">
        <f>C29*D29</f>
        <v>0</v>
      </c>
      <c r="F29" s="142" t="e">
        <f>E29/C6</f>
        <v>#DIV/0!</v>
      </c>
    </row>
    <row r="30" spans="2:6" ht="14.25">
      <c r="B30" s="130" t="s">
        <v>89</v>
      </c>
      <c r="C30" s="131"/>
      <c r="D30" s="143">
        <v>0.9</v>
      </c>
      <c r="E30" s="144">
        <f>C30*D30</f>
        <v>0</v>
      </c>
      <c r="F30" s="145" t="e">
        <f>E30/C6</f>
        <v>#DIV/0!</v>
      </c>
    </row>
    <row r="31" spans="2:6" ht="14.25">
      <c r="B31" s="132" t="s">
        <v>90</v>
      </c>
      <c r="C31" s="133"/>
      <c r="D31" s="146">
        <v>0.9</v>
      </c>
      <c r="E31" s="147">
        <f>C31*D31</f>
        <v>0</v>
      </c>
      <c r="F31" s="148" t="e">
        <f>E31/C6</f>
        <v>#DIV/0!</v>
      </c>
    </row>
    <row r="32" spans="2:6" ht="28.5">
      <c r="B32" s="149" t="s">
        <v>96</v>
      </c>
      <c r="C32" s="150" t="s">
        <v>80</v>
      </c>
      <c r="D32" s="215"/>
      <c r="E32" s="216"/>
      <c r="F32" s="217"/>
    </row>
    <row r="33" spans="2:6" ht="14.25">
      <c r="B33" s="128" t="s">
        <v>88</v>
      </c>
      <c r="C33" s="129"/>
      <c r="D33" s="140">
        <v>0.5</v>
      </c>
      <c r="E33" s="141">
        <f>C33*D33</f>
        <v>0</v>
      </c>
      <c r="F33" s="142" t="e">
        <f>E33/C6</f>
        <v>#DIV/0!</v>
      </c>
    </row>
    <row r="34" spans="2:6" ht="14.25">
      <c r="B34" s="130" t="s">
        <v>89</v>
      </c>
      <c r="C34" s="131"/>
      <c r="D34" s="143">
        <v>0.5</v>
      </c>
      <c r="E34" s="144">
        <f>C34*D34</f>
        <v>0</v>
      </c>
      <c r="F34" s="145" t="e">
        <f>E34/C6</f>
        <v>#DIV/0!</v>
      </c>
    </row>
    <row r="35" spans="2:6" ht="14.25">
      <c r="B35" s="132" t="s">
        <v>90</v>
      </c>
      <c r="C35" s="133"/>
      <c r="D35" s="146">
        <v>0.5</v>
      </c>
      <c r="E35" s="147">
        <f>C35*D35</f>
        <v>0</v>
      </c>
      <c r="F35" s="148" t="e">
        <f>E35/C6</f>
        <v>#DIV/0!</v>
      </c>
    </row>
    <row r="36" spans="2:6" ht="14.25" customHeight="1">
      <c r="B36" s="149" t="s">
        <v>97</v>
      </c>
      <c r="C36" s="150" t="s">
        <v>81</v>
      </c>
      <c r="D36" s="215"/>
      <c r="E36" s="216"/>
      <c r="F36" s="217"/>
    </row>
    <row r="37" spans="2:6" ht="14.25">
      <c r="B37" s="128" t="s">
        <v>88</v>
      </c>
      <c r="C37" s="129"/>
      <c r="D37" s="140">
        <v>1</v>
      </c>
      <c r="E37" s="141">
        <f>C37*D37</f>
        <v>0</v>
      </c>
      <c r="F37" s="142" t="e">
        <f>E37/C6</f>
        <v>#DIV/0!</v>
      </c>
    </row>
    <row r="38" spans="2:6" ht="14.25">
      <c r="B38" s="130" t="s">
        <v>89</v>
      </c>
      <c r="C38" s="131"/>
      <c r="D38" s="143">
        <v>1</v>
      </c>
      <c r="E38" s="144">
        <f>C38*D38</f>
        <v>0</v>
      </c>
      <c r="F38" s="145" t="e">
        <f>E38/C6</f>
        <v>#DIV/0!</v>
      </c>
    </row>
    <row r="39" spans="2:6" ht="14.25">
      <c r="B39" s="132" t="s">
        <v>90</v>
      </c>
      <c r="C39" s="133"/>
      <c r="D39" s="146">
        <v>1</v>
      </c>
      <c r="E39" s="147">
        <f>C39*D39</f>
        <v>0</v>
      </c>
      <c r="F39" s="148" t="e">
        <f>E39/C6</f>
        <v>#DIV/0!</v>
      </c>
    </row>
    <row r="40" spans="2:6" ht="15.75" thickBot="1">
      <c r="B40" s="151" t="s">
        <v>86</v>
      </c>
      <c r="C40" s="152">
        <f>C11+C12+C13+C14+C16+C17+C18+C19+C21+C22+C23+C25+C26+C27+C29+C30+C31+C33+C34+C35+C37+C38+C39</f>
        <v>0</v>
      </c>
      <c r="D40" s="153"/>
      <c r="E40" s="152">
        <f>E11+E12+E13+E14+E16+E17+E18+E21+E22+E23+E25+E26+E27+E29+E30+E31+E33+E34+E37+E38+E39</f>
        <v>0</v>
      </c>
      <c r="F40" s="185" t="e">
        <f>F11+F12+F13+F14+F16+F17+F18+F19+F21+F22+F23+F25+F26+F27+F29+F30+F31+F33+F34+F35+F37+F38+F39</f>
        <v>#DIV/0!</v>
      </c>
    </row>
    <row r="42" ht="15" thickBot="1"/>
    <row r="43" spans="2:3" ht="15.75" thickBot="1">
      <c r="B43" s="184" t="s">
        <v>126</v>
      </c>
      <c r="C43" s="184" t="e">
        <f>IF(F40&gt;=150%,"wysoki",IF(F40&gt;=100%,"standardowy",IF(F40&gt;=60%,"niski",IF(F40&lt;60%,"nieakceptowalny"))))</f>
        <v>#DIV/0!</v>
      </c>
    </row>
    <row r="46" ht="14.25">
      <c r="B46" s="32" t="s">
        <v>120</v>
      </c>
    </row>
    <row r="47" ht="14.25">
      <c r="B47" s="32" t="s">
        <v>121</v>
      </c>
    </row>
  </sheetData>
  <sheetProtection password="EEAB" sheet="1" objects="1" scenarios="1"/>
  <mergeCells count="7">
    <mergeCell ref="D32:F32"/>
    <mergeCell ref="D36:F36"/>
    <mergeCell ref="D10:F10"/>
    <mergeCell ref="D15:F15"/>
    <mergeCell ref="D20:F20"/>
    <mergeCell ref="D24:F24"/>
    <mergeCell ref="D28:F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29.3984375" style="0" customWidth="1"/>
    <col min="3" max="3" width="8.59765625" style="0" customWidth="1"/>
    <col min="4" max="4" width="11.59765625" style="0" customWidth="1"/>
    <col min="5" max="5" width="31.59765625" style="0" customWidth="1"/>
  </cols>
  <sheetData>
    <row r="1" spans="1:5" ht="14.25">
      <c r="A1" s="32"/>
      <c r="B1" s="32"/>
      <c r="C1" s="32"/>
      <c r="D1" s="32"/>
      <c r="E1" s="32"/>
    </row>
    <row r="2" spans="1:5" ht="14.25">
      <c r="A2" s="32"/>
      <c r="B2" s="32"/>
      <c r="C2" s="32"/>
      <c r="D2" s="32"/>
      <c r="E2" s="32"/>
    </row>
    <row r="3" spans="1:5" ht="20.25">
      <c r="A3" s="32"/>
      <c r="B3" s="42" t="s">
        <v>109</v>
      </c>
      <c r="C3" s="43"/>
      <c r="D3" s="43"/>
      <c r="E3" s="43"/>
    </row>
    <row r="4" spans="1:5" ht="14.25">
      <c r="A4" s="32"/>
      <c r="B4" s="43"/>
      <c r="C4" s="43"/>
      <c r="D4" s="43"/>
      <c r="E4" s="43"/>
    </row>
    <row r="5" spans="1:5" ht="15" thickBot="1">
      <c r="A5" s="32"/>
      <c r="B5" s="43"/>
      <c r="C5" s="43"/>
      <c r="D5" s="43"/>
      <c r="E5" s="43"/>
    </row>
    <row r="6" spans="1:5" ht="39" thickBot="1">
      <c r="A6" s="32"/>
      <c r="B6" s="225" t="s">
        <v>72</v>
      </c>
      <c r="C6" s="226"/>
      <c r="D6" s="107" t="s">
        <v>73</v>
      </c>
      <c r="E6" s="158" t="s">
        <v>74</v>
      </c>
    </row>
    <row r="7" spans="1:5" ht="60" customHeight="1">
      <c r="A7" s="32"/>
      <c r="B7" s="223" t="s">
        <v>68</v>
      </c>
      <c r="C7" s="224"/>
      <c r="D7" s="154"/>
      <c r="E7" s="34" t="str">
        <f>IF(D7=2,"Analiza wskazuje, że przedsięwzięcie inwestycyjne jest celowe, nie ma przeszkód marketingowych w realizacji przedsięwzięcia inwestycyjnego a szacowany popyt zapewnia zbyt.",IF(D7=1,"Analiza  wskazuje, że przedsięwzięcie inwestycyjne jest celowe, przewidywany popyt na rynku zapewnia zbyt, tym niemniej niektóre założenia projektu są zbyt optymistyczne.",IF(D7=0,"Brak uzasadnienia dla realizacji przedsięwzięcia lub przyjęte założenia marketingowe budzą zastrzeżenia.")))</f>
        <v>Brak uzasadnienia dla realizacji przedsięwzięcia lub przyjęte założenia marketingowe budzą zastrzeżenia.</v>
      </c>
    </row>
    <row r="8" spans="1:5" ht="60" customHeight="1">
      <c r="A8" s="32"/>
      <c r="B8" s="227" t="s">
        <v>69</v>
      </c>
      <c r="C8" s="228"/>
      <c r="D8" s="155"/>
      <c r="E8" s="35" t="str">
        <f>IF(D8=2,"Przedsięwzięcie inwestycyjne jest dobrze przygotowane od strony techniczno-organizacyjnej i nie ma zagrożeń jego realizacji, pożyczkobiorca posiada wymagane zezwolenia itp.",IF(D8=1,"Niektóre założenia techniczno-organizacyjne przedsięwzięcia inwestycyjnego są zbyt optymistyczne lub występują braki w dokumentacji technicznej lub prawnej.",IF(D8=0,"Przedsięwzięcie inwestycyjne budzi wątpliwości lub założenia techniczno- organizacyjne budzą zastrzeżenia.")))</f>
        <v>Przedsięwzięcie inwestycyjne budzi wątpliwości lub założenia techniczno- organizacyjne budzą zastrzeżenia.</v>
      </c>
    </row>
    <row r="9" spans="1:5" ht="60" customHeight="1">
      <c r="A9" s="32"/>
      <c r="B9" s="229" t="s">
        <v>70</v>
      </c>
      <c r="C9" s="230"/>
      <c r="D9" s="156"/>
      <c r="E9" s="36" t="str">
        <f>IF(D9=2,"Spełniony jest wymóg finansowej wykonalności przedsięwzięcia.",IF(D9=1,"Spełniony jest wymóg finansowej wykonalności przedsięwzięcia.",IF(D9=0,"Nie jest spełniony wymóg finansowej wykonalności przedsięwzięcia.")))</f>
        <v>Nie jest spełniony wymóg finansowej wykonalności przedsięwzięcia.</v>
      </c>
    </row>
    <row r="10" spans="1:5" ht="60" customHeight="1" thickBot="1">
      <c r="A10" s="32"/>
      <c r="B10" s="159" t="s">
        <v>71</v>
      </c>
      <c r="C10" s="157"/>
      <c r="D10" s="33">
        <f>IF(C10&gt;=45%,4,IF(C10&gt;=35%,3,IF(C10&gt;=20%,2,IF(C10&gt;=10%,1,0))))</f>
        <v>0</v>
      </c>
      <c r="E10" s="37" t="str">
        <f>IF(D10&lt;10%,"Nie jest spełniony wymóg minimalnego udziału własnego. Podstawa do odrzucenia wniosku o udzielenie pożyczki bez dokonywania dalszych analiz.",IF(D10&gt;=10%,"Jest spełniony wymóg minimalnego udziału własnego."))</f>
        <v>Nie jest spełniony wymóg minimalnego udziału własnego. Podstawa do odrzucenia wniosku o udzielenie pożyczki bez dokonywania dalszych analiz.</v>
      </c>
    </row>
    <row r="11" spans="1:5" ht="14.25">
      <c r="A11" s="32"/>
      <c r="B11" s="160"/>
      <c r="C11" s="161"/>
      <c r="D11" s="162"/>
      <c r="E11" s="163"/>
    </row>
    <row r="12" spans="1:5" ht="15" thickBot="1">
      <c r="A12" s="32"/>
      <c r="B12" s="164"/>
      <c r="C12" s="165"/>
      <c r="D12" s="166"/>
      <c r="E12" s="167"/>
    </row>
    <row r="13" spans="1:5" ht="15" thickBot="1">
      <c r="A13" s="32"/>
      <c r="B13" s="221" t="s">
        <v>75</v>
      </c>
      <c r="C13" s="222"/>
      <c r="D13" s="38">
        <f>D7+D8+D9+D10</f>
        <v>0</v>
      </c>
      <c r="E13" s="168"/>
    </row>
    <row r="14" spans="1:5" ht="102.75" thickBot="1">
      <c r="A14" s="32"/>
      <c r="B14" s="221" t="s">
        <v>76</v>
      </c>
      <c r="C14" s="222"/>
      <c r="D14" s="39" t="str">
        <f>IF(D13&gt;=7,"Dobra",IF(D13&gt;=4,"Przeciętna",IF(D13&lt;4,"Zła. Podstawa do odrzucenia wniosku o udzielenie pożyczki bez dokonywania dalszych analiz.")))</f>
        <v>Zła. Podstawa do odrzucenia wniosku o udzielenie pożyczki bez dokonywania dalszych analiz.</v>
      </c>
      <c r="E14" s="43"/>
    </row>
    <row r="15" spans="1:5" ht="14.25">
      <c r="A15" s="32"/>
      <c r="B15" s="32"/>
      <c r="C15" s="32"/>
      <c r="D15" s="32"/>
      <c r="E15" s="32"/>
    </row>
    <row r="16" spans="1:5" ht="14.25">
      <c r="A16" s="32"/>
      <c r="B16" s="32"/>
      <c r="C16" s="32"/>
      <c r="D16" s="32"/>
      <c r="E16" s="32"/>
    </row>
    <row r="17" spans="1:5" ht="14.25">
      <c r="A17" s="32"/>
      <c r="B17" s="32" t="s">
        <v>120</v>
      </c>
      <c r="C17" s="32"/>
      <c r="D17" s="32"/>
      <c r="E17" s="32"/>
    </row>
    <row r="18" spans="1:5" ht="14.25">
      <c r="A18" s="32"/>
      <c r="B18" s="32" t="s">
        <v>121</v>
      </c>
      <c r="C18" s="32"/>
      <c r="D18" s="32"/>
      <c r="E18" s="32"/>
    </row>
    <row r="19" spans="1:5" ht="14.25">
      <c r="A19" s="32"/>
      <c r="B19" s="32"/>
      <c r="C19" s="32"/>
      <c r="D19" s="32"/>
      <c r="E19" s="32"/>
    </row>
    <row r="20" spans="1:5" ht="14.25">
      <c r="A20" s="32"/>
      <c r="B20" s="32"/>
      <c r="C20" s="32"/>
      <c r="D20" s="32"/>
      <c r="E20" s="32"/>
    </row>
    <row r="21" spans="1:5" ht="14.25">
      <c r="A21" s="32"/>
      <c r="B21" s="32"/>
      <c r="C21" s="32"/>
      <c r="D21" s="32"/>
      <c r="E21" s="32"/>
    </row>
    <row r="22" spans="1:5" ht="14.25">
      <c r="A22" s="32"/>
      <c r="B22" s="32"/>
      <c r="C22" s="32"/>
      <c r="D22" s="32"/>
      <c r="E22" s="32"/>
    </row>
    <row r="23" spans="1:5" ht="14.25">
      <c r="A23" s="32"/>
      <c r="B23" s="32"/>
      <c r="C23" s="32"/>
      <c r="D23" s="32"/>
      <c r="E23" s="32"/>
    </row>
  </sheetData>
  <sheetProtection password="EEAB" sheet="1" objects="1" scenarios="1"/>
  <mergeCells count="6">
    <mergeCell ref="B13:C13"/>
    <mergeCell ref="B14:C14"/>
    <mergeCell ref="B7:C7"/>
    <mergeCell ref="B6:C6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PTE</cp:lastModifiedBy>
  <cp:lastPrinted>2002-02-19T14:20:14Z</cp:lastPrinted>
  <dcterms:created xsi:type="dcterms:W3CDTF">2002-02-17T06:14:28Z</dcterms:created>
  <dcterms:modified xsi:type="dcterms:W3CDTF">2016-04-11T05:45:15Z</dcterms:modified>
  <cp:category/>
  <cp:version/>
  <cp:contentType/>
  <cp:contentStatus/>
</cp:coreProperties>
</file>